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66925"/>
  <mc:AlternateContent xmlns:mc="http://schemas.openxmlformats.org/markup-compatibility/2006">
    <mc:Choice Requires="x15">
      <x15ac:absPath xmlns:x15ac="http://schemas.microsoft.com/office/spreadsheetml/2010/11/ac" url="Z:\MBT Mechtersheimer GbR\Veröffentlichungen\MBT-DAG\"/>
    </mc:Choice>
  </mc:AlternateContent>
  <xr:revisionPtr revIDLastSave="0" documentId="13_ncr:1_{CE14B224-E46B-4CF3-A393-5E54EE084D6A}" xr6:coauthVersionLast="45" xr6:coauthVersionMax="45" xr10:uidLastSave="{00000000-0000-0000-0000-000000000000}"/>
  <bookViews>
    <workbookView xWindow="20484" yWindow="0" windowWidth="20472" windowHeight="16680" activeTab="5" xr2:uid="{00000000-000D-0000-FFFF-FFFF00000000}"/>
  </bookViews>
  <sheets>
    <sheet name="Product" sheetId="8" r:id="rId1"/>
    <sheet name="Result" sheetId="2" r:id="rId2"/>
    <sheet name="Start" sheetId="1" r:id="rId3"/>
    <sheet name="2014-34" sheetId="6" r:id="rId4"/>
    <sheet name="2014-35" sheetId="3" r:id="rId5"/>
    <sheet name="2006-42" sheetId="4" r:id="rId6"/>
    <sheet name="Setup" sheetId="5" r:id="rId7"/>
    <sheet name="Language" sheetId="7" r:id="rId8"/>
  </sheets>
  <definedNames>
    <definedName name="_xlnm.Print_Area" localSheetId="5">'2006-42'!$C$1:$K$117</definedName>
    <definedName name="_xlnm.Print_Area" localSheetId="3">'2014-34'!$C$1:$K$45</definedName>
    <definedName name="_xlnm.Print_Area" localSheetId="4">'2014-35'!$C$1:$K$39</definedName>
    <definedName name="_xlnm.Print_Area" localSheetId="7">Language!$H$8</definedName>
    <definedName name="_xlnm.Print_Area" localSheetId="0">Product!$A$1:$B$12</definedName>
    <definedName name="_xlnm.Print_Area" localSheetId="1">Result!$A$2:$Z$17</definedName>
    <definedName name="_xlnm.Print_Area" localSheetId="6">Setup!$D$10</definedName>
    <definedName name="_xlnm.Print_Area" localSheetId="2">Start!$C$1:$G$8</definedName>
    <definedName name="_xlnm.Print_Titles" localSheetId="5">'2006-42'!$1:$2</definedName>
    <definedName name="_xlnm.Print_Titles" localSheetId="3">'2014-34'!$1:$2</definedName>
    <definedName name="_xlnm.Print_Titles" localSheetId="4">'2014-35'!$1:$2</definedName>
    <definedName name="_xlnm.Print_Titles" localSheetId="1">Result!$A:$A</definedName>
    <definedName name="_xlnm.Print_Titles" localSheetId="2">Start!$1:$2</definedName>
    <definedName name="elektrischesBetriebsmittel">'2014-35'!$D$5</definedName>
    <definedName name="explosionsBereich">'2014-34'!$E$6</definedName>
    <definedName name="expplosionsBereich">'2014-34'!$E$6</definedName>
    <definedName name="istATEXGerät">'2014-34'!$E$7</definedName>
    <definedName name="istATEXKomponente">'2014-34'!$F$17</definedName>
    <definedName name="istMaschine">'2006-42'!$H$4</definedName>
    <definedName name="istNiederspannung">'2014-35'!$H$4</definedName>
    <definedName name="istUnvollstMaschine">'2006-42'!$H$30</definedName>
    <definedName name="LanguageSelect">Setup!$B$2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4" i="7" l="1"/>
  <c r="D21" i="3" s="1"/>
  <c r="C243" i="7"/>
  <c r="E20" i="3" s="1"/>
  <c r="C242" i="7"/>
  <c r="E19" i="3" s="1"/>
  <c r="C241" i="7"/>
  <c r="E18" i="3" s="1"/>
  <c r="C240" i="7"/>
  <c r="E17" i="3" s="1"/>
  <c r="C236" i="7"/>
  <c r="E12" i="3" s="1"/>
  <c r="C237" i="7"/>
  <c r="E13" i="3" s="1"/>
  <c r="C238" i="7"/>
  <c r="E14" i="3" s="1"/>
  <c r="C239" i="7"/>
  <c r="E15" i="3" s="1"/>
  <c r="C235" i="7"/>
  <c r="C234" i="7"/>
  <c r="H21" i="3"/>
  <c r="I20" i="3"/>
  <c r="I19" i="3"/>
  <c r="I18" i="3"/>
  <c r="I17" i="3"/>
  <c r="H11" i="3"/>
  <c r="I15" i="3"/>
  <c r="I14" i="3"/>
  <c r="I13" i="3"/>
  <c r="I12" i="3"/>
  <c r="H16" i="3" l="1"/>
  <c r="I16" i="3" s="1"/>
  <c r="C122" i="7"/>
  <c r="C1" i="4" s="1"/>
  <c r="C94" i="7"/>
  <c r="C1" i="3" s="1"/>
  <c r="C50" i="7"/>
  <c r="C1" i="6" s="1"/>
  <c r="C43" i="7"/>
  <c r="C1" i="1" s="1"/>
  <c r="C13" i="7"/>
  <c r="A1" i="8" s="1"/>
  <c r="C2" i="7"/>
  <c r="C3" i="7"/>
  <c r="C4" i="7"/>
  <c r="C5" i="7"/>
  <c r="C6" i="7"/>
  <c r="C7" i="7"/>
  <c r="C8" i="7"/>
  <c r="C9" i="7"/>
  <c r="C10" i="7"/>
  <c r="C11" i="7"/>
  <c r="C12"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4" i="7"/>
  <c r="C45" i="7"/>
  <c r="C46" i="7"/>
  <c r="C47" i="7"/>
  <c r="C48" i="7"/>
  <c r="C49"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5" i="7"/>
  <c r="C96" i="7"/>
  <c r="C97" i="7"/>
  <c r="C98" i="7"/>
  <c r="C99" i="7"/>
  <c r="C100" i="7"/>
  <c r="C101" i="7"/>
  <c r="C102" i="7"/>
  <c r="C103" i="7"/>
  <c r="C104" i="7"/>
  <c r="D16" i="3" s="1"/>
  <c r="C105" i="7"/>
  <c r="C106" i="7"/>
  <c r="C107" i="7"/>
  <c r="C108" i="7"/>
  <c r="C109" i="7"/>
  <c r="C110" i="7"/>
  <c r="C111" i="7"/>
  <c r="C112" i="7"/>
  <c r="C113" i="7"/>
  <c r="C114" i="7"/>
  <c r="C115" i="7"/>
  <c r="C116" i="7"/>
  <c r="C117" i="7"/>
  <c r="C118" i="7"/>
  <c r="C119" i="7"/>
  <c r="C120" i="7"/>
  <c r="C121"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A2" i="5" s="1"/>
  <c r="B4" i="5"/>
  <c r="B3" i="5"/>
  <c r="B2" i="5"/>
  <c r="J28" i="6" l="1"/>
  <c r="J27" i="6"/>
  <c r="J26" i="6"/>
  <c r="I10" i="3"/>
  <c r="I9" i="3"/>
  <c r="I8" i="3"/>
  <c r="I7" i="3"/>
  <c r="I6" i="3"/>
  <c r="H5" i="3"/>
  <c r="H26" i="3" s="1"/>
  <c r="I26" i="3" s="1"/>
  <c r="H27" i="3"/>
  <c r="I27" i="3" s="1"/>
  <c r="H25" i="3" l="1"/>
  <c r="A19" i="2"/>
  <c r="A17" i="2" l="1"/>
  <c r="H109" i="4"/>
  <c r="H95" i="4"/>
  <c r="H87" i="4"/>
  <c r="H72" i="4"/>
  <c r="H33" i="4"/>
  <c r="H24" i="4" l="1"/>
  <c r="H17" i="4"/>
  <c r="H5" i="4"/>
  <c r="H24" i="3"/>
  <c r="H7" i="6"/>
  <c r="H37" i="6" s="1"/>
  <c r="A2" i="8" l="1"/>
  <c r="A3" i="8"/>
  <c r="A4" i="8"/>
  <c r="A5" i="8"/>
  <c r="A9" i="8"/>
  <c r="A6" i="8"/>
  <c r="A7" i="8"/>
  <c r="A8" i="8"/>
  <c r="A10" i="8"/>
  <c r="A11" i="8"/>
  <c r="A12" i="8"/>
  <c r="A2" i="7" l="1"/>
  <c r="E6" i="4" l="1"/>
  <c r="E7" i="4"/>
  <c r="D8" i="4"/>
  <c r="D9" i="4"/>
  <c r="D10" i="4"/>
  <c r="E11" i="4"/>
  <c r="E12" i="4"/>
  <c r="F13" i="4"/>
  <c r="E14" i="4"/>
  <c r="F15" i="4"/>
  <c r="E16" i="4"/>
  <c r="D17" i="4"/>
  <c r="E18" i="4"/>
  <c r="E19" i="4"/>
  <c r="D20" i="4"/>
  <c r="E21" i="4"/>
  <c r="E22" i="4"/>
  <c r="E23" i="4"/>
  <c r="D24" i="4"/>
  <c r="E25" i="4"/>
  <c r="E26" i="4"/>
  <c r="E27" i="4"/>
  <c r="C29" i="4"/>
  <c r="C30" i="4"/>
  <c r="D31" i="4"/>
  <c r="D32" i="4"/>
  <c r="D33" i="4"/>
  <c r="E34" i="4"/>
  <c r="E35" i="4"/>
  <c r="E36" i="4"/>
  <c r="C38" i="4"/>
  <c r="C39" i="4"/>
  <c r="D40" i="4"/>
  <c r="D41" i="4"/>
  <c r="D42" i="4"/>
  <c r="D43" i="4"/>
  <c r="D44" i="4"/>
  <c r="D45" i="4"/>
  <c r="E46" i="4"/>
  <c r="E47" i="4"/>
  <c r="E48" i="4"/>
  <c r="C50" i="4"/>
  <c r="C51" i="4"/>
  <c r="D52" i="4"/>
  <c r="D53" i="4"/>
  <c r="D54" i="4"/>
  <c r="D55" i="4"/>
  <c r="C57" i="4"/>
  <c r="C58" i="4"/>
  <c r="C59" i="4"/>
  <c r="D60" i="4"/>
  <c r="D61" i="4"/>
  <c r="D62" i="4"/>
  <c r="D63" i="4"/>
  <c r="D64" i="4"/>
  <c r="D65" i="4"/>
  <c r="D66" i="4"/>
  <c r="D67" i="4"/>
  <c r="D68" i="4"/>
  <c r="D69" i="4"/>
  <c r="C71" i="4"/>
  <c r="C72" i="4"/>
  <c r="D73" i="4"/>
  <c r="D74" i="4"/>
  <c r="D75" i="4"/>
  <c r="C77" i="4"/>
  <c r="C78" i="4"/>
  <c r="D79" i="4"/>
  <c r="E80" i="4"/>
  <c r="D81" i="4"/>
  <c r="D82" i="4"/>
  <c r="D83" i="4"/>
  <c r="D84" i="4"/>
  <c r="D85" i="4"/>
  <c r="D86" i="4"/>
  <c r="D87" i="4"/>
  <c r="E88" i="4"/>
  <c r="E89" i="4"/>
  <c r="E90" i="4"/>
  <c r="E91" i="4"/>
  <c r="E92" i="4"/>
  <c r="E93" i="4"/>
  <c r="E94" i="4"/>
  <c r="D95" i="4"/>
  <c r="E96" i="4"/>
  <c r="E97" i="4"/>
  <c r="D98" i="4"/>
  <c r="E99" i="4"/>
  <c r="E100" i="4"/>
  <c r="D101" i="4"/>
  <c r="E102" i="4"/>
  <c r="F103" i="4"/>
  <c r="F104" i="4"/>
  <c r="F105" i="4"/>
  <c r="F106" i="4"/>
  <c r="F107" i="4"/>
  <c r="F108" i="4"/>
  <c r="D109" i="4"/>
  <c r="E110" i="4"/>
  <c r="E111" i="4"/>
  <c r="E112" i="4"/>
  <c r="D113" i="4"/>
  <c r="E114" i="4"/>
  <c r="E115" i="4"/>
  <c r="F116" i="4"/>
  <c r="D117" i="4"/>
  <c r="C3" i="3"/>
  <c r="C4" i="3"/>
  <c r="D11" i="3"/>
  <c r="C23" i="3"/>
  <c r="C24" i="3"/>
  <c r="D25" i="3"/>
  <c r="D28" i="3"/>
  <c r="D29" i="3"/>
  <c r="D30" i="3"/>
  <c r="D31" i="3"/>
  <c r="D32" i="3"/>
  <c r="D33" i="3"/>
  <c r="D34" i="3"/>
  <c r="D35" i="3"/>
  <c r="D36" i="3"/>
  <c r="E37" i="3"/>
  <c r="E38" i="3"/>
  <c r="E39" i="3"/>
  <c r="C3" i="4"/>
  <c r="C4" i="4"/>
  <c r="D5" i="4"/>
  <c r="D25" i="6"/>
  <c r="E26" i="6"/>
  <c r="E27" i="6"/>
  <c r="E28" i="6"/>
  <c r="C30" i="6"/>
  <c r="C31" i="6"/>
  <c r="D32" i="6"/>
  <c r="D33" i="6"/>
  <c r="E34" i="6"/>
  <c r="E35" i="6"/>
  <c r="D36" i="6"/>
  <c r="E37" i="6"/>
  <c r="E38" i="6"/>
  <c r="D39" i="6"/>
  <c r="D40" i="6"/>
  <c r="D41" i="6"/>
  <c r="E42" i="6"/>
  <c r="E43" i="6"/>
  <c r="E44" i="6"/>
  <c r="D45" i="6"/>
  <c r="J2" i="3"/>
  <c r="C2" i="1"/>
  <c r="G2" i="1"/>
  <c r="D2" i="1"/>
  <c r="E2" i="1"/>
  <c r="D2" i="2"/>
  <c r="C2" i="2"/>
  <c r="B2" i="2"/>
  <c r="A3" i="2"/>
  <c r="A4" i="2"/>
  <c r="A5" i="2"/>
  <c r="A6" i="2"/>
  <c r="A7" i="2"/>
  <c r="A8" i="2"/>
  <c r="A10" i="2"/>
  <c r="A11" i="2"/>
  <c r="A12" i="2"/>
  <c r="A13" i="2"/>
  <c r="A14" i="2"/>
  <c r="A15" i="2"/>
  <c r="C3" i="1"/>
  <c r="C4" i="1"/>
  <c r="C6" i="1"/>
  <c r="C7" i="1"/>
  <c r="C8" i="1"/>
  <c r="C3" i="6"/>
  <c r="C4" i="6"/>
  <c r="D5" i="6"/>
  <c r="E7" i="6"/>
  <c r="F8" i="6"/>
  <c r="F9" i="6"/>
  <c r="F10" i="6"/>
  <c r="F11" i="6"/>
  <c r="F12" i="6"/>
  <c r="F13" i="6"/>
  <c r="F14" i="6"/>
  <c r="F15" i="6"/>
  <c r="E16" i="6"/>
  <c r="F17" i="6"/>
  <c r="G18" i="6"/>
  <c r="F19" i="6"/>
  <c r="F20" i="6"/>
  <c r="E21" i="6"/>
  <c r="F22" i="6"/>
  <c r="F23" i="6"/>
  <c r="F24" i="6"/>
  <c r="D5" i="3" l="1"/>
  <c r="E26" i="3"/>
  <c r="E6" i="6"/>
  <c r="E27" i="3"/>
  <c r="B2" i="1"/>
  <c r="B11" i="7"/>
  <c r="A2" i="1"/>
  <c r="A11" i="7"/>
  <c r="H2" i="3"/>
  <c r="A2" i="3"/>
  <c r="B2" i="3"/>
  <c r="I2" i="3"/>
  <c r="A2" i="6"/>
  <c r="A2" i="4"/>
  <c r="B2" i="6"/>
  <c r="B2" i="4"/>
  <c r="H2" i="6"/>
  <c r="H2" i="4"/>
  <c r="I2" i="6"/>
  <c r="I2" i="4"/>
  <c r="D2" i="3"/>
  <c r="D2" i="6"/>
  <c r="J2" i="4"/>
  <c r="J2" i="6"/>
  <c r="K2" i="3"/>
  <c r="F2" i="1"/>
  <c r="K2" i="6"/>
  <c r="D2" i="4"/>
  <c r="K2" i="4"/>
  <c r="C8" i="2"/>
  <c r="I45" i="6"/>
  <c r="I44" i="6"/>
  <c r="I43" i="6"/>
  <c r="I42" i="6"/>
  <c r="I38" i="6"/>
  <c r="I35" i="6"/>
  <c r="I40" i="6"/>
  <c r="I39" i="6"/>
  <c r="I32" i="6"/>
  <c r="H41" i="6"/>
  <c r="I41" i="6" s="1"/>
  <c r="H36" i="6"/>
  <c r="I36" i="6" s="1"/>
  <c r="I37" i="6" l="1"/>
  <c r="H22" i="6"/>
  <c r="I22" i="6" s="1"/>
  <c r="H17" i="6"/>
  <c r="I17" i="6" s="1"/>
  <c r="H16" i="6" s="1"/>
  <c r="I16" i="6" s="1"/>
  <c r="I18" i="6"/>
  <c r="H21" i="6"/>
  <c r="I21" i="6" s="1"/>
  <c r="I20" i="6"/>
  <c r="I19" i="6"/>
  <c r="I15" i="6"/>
  <c r="I9" i="6"/>
  <c r="I10" i="6"/>
  <c r="I11" i="6"/>
  <c r="I12" i="6"/>
  <c r="I13" i="6"/>
  <c r="I14" i="6"/>
  <c r="I24" i="6"/>
  <c r="I23" i="6"/>
  <c r="I28" i="6"/>
  <c r="I27" i="6"/>
  <c r="I26" i="6"/>
  <c r="I6" i="6"/>
  <c r="I8" i="6"/>
  <c r="D7" i="2"/>
  <c r="I39" i="3"/>
  <c r="I38" i="3"/>
  <c r="B8" i="2"/>
  <c r="H113" i="4"/>
  <c r="B6" i="2" s="1"/>
  <c r="I114" i="4"/>
  <c r="J22" i="6" l="1"/>
  <c r="J17" i="6"/>
  <c r="J24" i="6"/>
  <c r="J23" i="6"/>
  <c r="H25" i="6"/>
  <c r="I25" i="6" s="1"/>
  <c r="J15" i="6"/>
  <c r="J11" i="6"/>
  <c r="J9" i="6"/>
  <c r="J14" i="6"/>
  <c r="J13" i="6"/>
  <c r="J12" i="6"/>
  <c r="J19" i="6"/>
  <c r="J8" i="6"/>
  <c r="J20" i="6"/>
  <c r="J10" i="6"/>
  <c r="J18" i="6"/>
  <c r="I7" i="6"/>
  <c r="H34" i="6"/>
  <c r="H5" i="6"/>
  <c r="I5" i="6" s="1"/>
  <c r="I88" i="4"/>
  <c r="I113" i="4"/>
  <c r="I117" i="4"/>
  <c r="I116" i="4"/>
  <c r="I115" i="4"/>
  <c r="J116" i="4" s="1"/>
  <c r="I112" i="4"/>
  <c r="I111" i="4"/>
  <c r="I110" i="4"/>
  <c r="J112" i="4" s="1"/>
  <c r="I109" i="4"/>
  <c r="I108" i="4"/>
  <c r="I107" i="4"/>
  <c r="I106" i="4"/>
  <c r="I105" i="4"/>
  <c r="I104" i="4"/>
  <c r="I103" i="4"/>
  <c r="I100" i="4"/>
  <c r="I99" i="4"/>
  <c r="J100" i="4" s="1"/>
  <c r="H98" i="4"/>
  <c r="I97" i="4"/>
  <c r="I96" i="4"/>
  <c r="I95" i="4"/>
  <c r="I94" i="4"/>
  <c r="I93" i="4"/>
  <c r="I92" i="4"/>
  <c r="I91" i="4"/>
  <c r="I90" i="4"/>
  <c r="I89" i="4"/>
  <c r="I86" i="4"/>
  <c r="I85" i="4"/>
  <c r="I84" i="4"/>
  <c r="I83" i="4"/>
  <c r="I82" i="4"/>
  <c r="I81" i="4"/>
  <c r="I80" i="4"/>
  <c r="I75" i="4"/>
  <c r="I74" i="4"/>
  <c r="I73" i="4"/>
  <c r="I72" i="4"/>
  <c r="I69" i="4"/>
  <c r="I68" i="4"/>
  <c r="I67" i="4"/>
  <c r="I66" i="4"/>
  <c r="H65" i="4"/>
  <c r="I64" i="4"/>
  <c r="I63" i="4"/>
  <c r="I62" i="4"/>
  <c r="I61" i="4"/>
  <c r="I60" i="4"/>
  <c r="J64" i="4" s="1"/>
  <c r="H59" i="4"/>
  <c r="I59" i="4" s="1"/>
  <c r="I55" i="4"/>
  <c r="I54" i="4"/>
  <c r="I53" i="4"/>
  <c r="I52" i="4"/>
  <c r="H51" i="4"/>
  <c r="I48" i="4"/>
  <c r="I44" i="4"/>
  <c r="I43" i="4"/>
  <c r="I42" i="4"/>
  <c r="I41" i="4"/>
  <c r="I40" i="4"/>
  <c r="I36" i="4"/>
  <c r="I35" i="4"/>
  <c r="I34" i="4"/>
  <c r="I33" i="4"/>
  <c r="I27" i="4"/>
  <c r="I26" i="4"/>
  <c r="I25" i="4"/>
  <c r="J26" i="4" s="1"/>
  <c r="I24" i="4"/>
  <c r="I23" i="4"/>
  <c r="I22" i="4"/>
  <c r="I21" i="4"/>
  <c r="H20" i="4" s="1"/>
  <c r="I20" i="4" s="1"/>
  <c r="J19" i="4"/>
  <c r="I19" i="4"/>
  <c r="I18" i="4"/>
  <c r="I17" i="4"/>
  <c r="I16" i="4"/>
  <c r="I15" i="4"/>
  <c r="I14" i="4"/>
  <c r="J15" i="4" s="1"/>
  <c r="I13" i="4"/>
  <c r="J12" i="4"/>
  <c r="I12" i="4"/>
  <c r="J13" i="4" s="1"/>
  <c r="I11" i="4"/>
  <c r="I9" i="4"/>
  <c r="I8" i="4"/>
  <c r="J7" i="4"/>
  <c r="I7" i="4"/>
  <c r="I6" i="4"/>
  <c r="I35" i="3"/>
  <c r="I34" i="3"/>
  <c r="I33" i="3"/>
  <c r="I32" i="3"/>
  <c r="I31" i="3"/>
  <c r="I30" i="3"/>
  <c r="I29" i="3"/>
  <c r="I28" i="3"/>
  <c r="I25" i="3"/>
  <c r="I21" i="3"/>
  <c r="H4" i="3" s="1"/>
  <c r="D4" i="2" s="1"/>
  <c r="I11" i="3"/>
  <c r="I5" i="3"/>
  <c r="I98" i="4" l="1"/>
  <c r="H33" i="6"/>
  <c r="I34" i="6"/>
  <c r="H4" i="6"/>
  <c r="H79" i="4"/>
  <c r="I79" i="4" s="1"/>
  <c r="J66" i="4"/>
  <c r="J69" i="4"/>
  <c r="H58" i="4"/>
  <c r="I58" i="4" s="1"/>
  <c r="J63" i="4"/>
  <c r="I65" i="4"/>
  <c r="J61" i="4"/>
  <c r="J27" i="4"/>
  <c r="J62" i="4"/>
  <c r="J67" i="4"/>
  <c r="J23" i="4"/>
  <c r="I87" i="4"/>
  <c r="I5" i="4"/>
  <c r="J111" i="4"/>
  <c r="I51" i="4"/>
  <c r="J80" i="4" s="1"/>
  <c r="J22" i="4"/>
  <c r="J68" i="4"/>
  <c r="H10" i="4"/>
  <c r="I10" i="4" s="1"/>
  <c r="I4" i="3"/>
  <c r="I4" i="6" l="1"/>
  <c r="C4" i="2"/>
  <c r="I33" i="6"/>
  <c r="H31" i="6"/>
  <c r="H4" i="4"/>
  <c r="D3" i="1"/>
  <c r="E4" i="1"/>
  <c r="E7" i="1"/>
  <c r="F8" i="1" s="1"/>
  <c r="E8" i="1"/>
  <c r="D6" i="1" s="1"/>
  <c r="E6" i="1" s="1"/>
  <c r="H46" i="4" l="1"/>
  <c r="J31" i="4"/>
  <c r="J36" i="4"/>
  <c r="J35" i="4"/>
  <c r="J34" i="4"/>
  <c r="J33" i="4"/>
  <c r="J32" i="4"/>
  <c r="C5" i="2"/>
  <c r="C12" i="2" s="1"/>
  <c r="I31" i="6"/>
  <c r="I4" i="4"/>
  <c r="E3" i="1"/>
  <c r="I46" i="4" l="1"/>
  <c r="H31" i="4"/>
  <c r="H32" i="4"/>
  <c r="I32" i="4" s="1"/>
  <c r="C10" i="2"/>
  <c r="C13" i="2"/>
  <c r="C11" i="2"/>
  <c r="H30" i="4" l="1"/>
  <c r="I31" i="4"/>
  <c r="D5" i="2"/>
  <c r="I24" i="3"/>
  <c r="H102" i="4" s="1"/>
  <c r="H101" i="4" s="1"/>
  <c r="H78" i="4" s="1"/>
  <c r="H47" i="4" l="1"/>
  <c r="I47" i="4" s="1"/>
  <c r="H45" i="4" s="1"/>
  <c r="I45" i="4" s="1"/>
  <c r="H39" i="4" s="1"/>
  <c r="B4" i="2" s="1"/>
  <c r="I30" i="4"/>
  <c r="I102" i="4"/>
  <c r="I39" i="4" l="1"/>
  <c r="J106" i="4"/>
  <c r="J104" i="4"/>
  <c r="J103" i="4"/>
  <c r="J108" i="4"/>
  <c r="J107" i="4"/>
  <c r="J105" i="4"/>
  <c r="I101" i="4"/>
  <c r="B5" i="2" l="1"/>
  <c r="I78" i="4"/>
  <c r="H37" i="3" s="1"/>
  <c r="H36" i="3" s="1"/>
  <c r="B13" i="2" l="1"/>
  <c r="B14" i="2"/>
  <c r="B15" i="2"/>
  <c r="B12" i="2"/>
  <c r="B11" i="2"/>
  <c r="B10" i="2"/>
  <c r="I37" i="3"/>
  <c r="I36" i="3" l="1"/>
  <c r="D6" i="2"/>
  <c r="D10" i="2" l="1"/>
  <c r="D13" i="2"/>
  <c r="D11" i="2"/>
</calcChain>
</file>

<file path=xl/sharedStrings.xml><?xml version="1.0" encoding="utf-8"?>
<sst xmlns="http://schemas.openxmlformats.org/spreadsheetml/2006/main" count="1451" uniqueCount="586">
  <si>
    <t>ja</t>
  </si>
  <si>
    <t>nein</t>
  </si>
  <si>
    <t>Das Produkt:</t>
  </si>
  <si>
    <t>ist ein ausgenommenes Beförderungsmittel und zwar ist es:</t>
  </si>
  <si>
    <t>ist auf einem Beförderungsmittel angebracht und zwar ist es angebracht auf:</t>
  </si>
  <si>
    <t>ist vom Anwendungsbereich der Maschinenrichtlinie 2006/42/EG ausgenommen.</t>
  </si>
  <si>
    <t>Richtlinie</t>
  </si>
  <si>
    <t>2006/42/EG</t>
  </si>
  <si>
    <t>ist nur zur Ausstellung auf Messen gedacht und soll den Anforderungen der Maschinenrichtlinie 2006/42/EG nicht entsprechen?</t>
  </si>
  <si>
    <t>Artikel</t>
  </si>
  <si>
    <t>2a) 1-</t>
  </si>
  <si>
    <t>ProdSG</t>
  </si>
  <si>
    <t>§2 27.a)</t>
  </si>
  <si>
    <t>besteht aus mehreren Teilen oder Vorrichtungen. Diese sind:</t>
  </si>
  <si>
    <t>hat mindestens ein bewegliches Teil oder bewegliche Vorrichtung?</t>
  </si>
  <si>
    <t>nicht relevant weil</t>
  </si>
  <si>
    <t>2a) 5-</t>
  </si>
  <si>
    <t>2a) 2-</t>
  </si>
  <si>
    <t>Anhang I 1.7.4</t>
  </si>
  <si>
    <t>besteht aus mehreren Maschine nach Maschinenrichtlinie 2006/42/EG Artikel 2 a) und / oder unvollständigen Maschine nach Maschinenrichtlinie 2006/42/EG Artikel 2 g), die, damit sie zusammenwirken, so angeordnet sind und betätigt werden, dass sie als Gesamtheit funktionieren?</t>
  </si>
  <si>
    <t>2a) 4-</t>
  </si>
  <si>
    <t>muss nicht eingebaut werden oder ist einbaufertig?</t>
  </si>
  <si>
    <t>2a) 3-</t>
  </si>
  <si>
    <t>Anlagenpapier BMAS</t>
  </si>
  <si>
    <t>ist eine unvollständige Maschine nach Maschinenrichtlinie 2006/42/EG Artikel 2 g).</t>
  </si>
  <si>
    <t>2a)</t>
  </si>
  <si>
    <t>bildet fast eine Maschine.</t>
  </si>
  <si>
    <t>ist für den Zusammenbau bestimmt und zwar:</t>
  </si>
  <si>
    <t>2g)</t>
  </si>
  <si>
    <t>ist eine spezielle Einrichtungen für die Verwendung auf Jahrmärkten und in Vergnügungsparks?</t>
  </si>
  <si>
    <t>ist speziell für eine nukleare Verwendung konstruiert oder eingesetzt 
und der Ausfall des Produkts kann zur Emission von Radioaktivität führen?</t>
  </si>
  <si>
    <t>ist eine Waffe / Feuerwaffe?</t>
  </si>
  <si>
    <t>ist eine Schachtförderanlage?</t>
  </si>
  <si>
    <t>fällt unter die Ausnahme für Forschungsmaschinen. Es ist:</t>
  </si>
  <si>
    <t xml:space="preserve">1 (2) </t>
  </si>
  <si>
    <t>1 (2) b)</t>
  </si>
  <si>
    <t>1 (2) c)</t>
  </si>
  <si>
    <t>1 (2) d)</t>
  </si>
  <si>
    <t>ist speziell für militärische Zwecke konstruiert und gebaut?</t>
  </si>
  <si>
    <t>ist zur Aufrechterhaltung der öffentlichen Ordnung konstruiert und gebaut?</t>
  </si>
  <si>
    <t>1 (2) g)</t>
  </si>
  <si>
    <t>1 (2) e) 2.-</t>
  </si>
  <si>
    <t>1 (2) e) 3.-</t>
  </si>
  <si>
    <t>1 (2) e) 5.-</t>
  </si>
  <si>
    <t>1 (2) e) 4.-</t>
  </si>
  <si>
    <t>1 (2) f)</t>
  </si>
  <si>
    <t>1 (2) j)</t>
  </si>
  <si>
    <t>1 (2) e) 1.-</t>
  </si>
  <si>
    <t>1 (2) e)</t>
  </si>
  <si>
    <t>1 (2) h)</t>
  </si>
  <si>
    <t>1 (2) i)</t>
  </si>
  <si>
    <t>1 (2) k)</t>
  </si>
  <si>
    <t>1 (2) k) 1.-</t>
  </si>
  <si>
    <t>1 (2) k) 2.-</t>
  </si>
  <si>
    <t>1 (2) k) 3.-</t>
  </si>
  <si>
    <t>1 (2) k) 4.-</t>
  </si>
  <si>
    <t>1 (2) k) 5.-</t>
  </si>
  <si>
    <t>1 (2) k) 6.-</t>
  </si>
  <si>
    <t>fällt unter die Ausnahme für elektrische Betriebsmittel im Sinne der Richtlinie 2014/35/EU da es:</t>
  </si>
  <si>
    <t>2014/35/EU</t>
  </si>
  <si>
    <t>ist eine ausgenommene elektrische Hochspannungsausrüstung?</t>
  </si>
  <si>
    <t>1 (2) l)</t>
  </si>
  <si>
    <t>1 (2) l) 1.-</t>
  </si>
  <si>
    <t>1 (2) l) 2.-</t>
  </si>
  <si>
    <t>ist Teil einer Hochspannungs- Stromversorgung (über 1000 V bei Wechselstrom oder über 1500 V bei Gleichstrom) oder mit einer solchen verbunden?</t>
  </si>
  <si>
    <t>Leitfaden
2006/42/EG</t>
  </si>
  <si>
    <t>§70</t>
  </si>
  <si>
    <t>Der Hersteller ist Eigenhersteller des Produktes. Es wird nicht auf dem Markt bereitgestellt.</t>
  </si>
  <si>
    <t>Der Hersteller ist eine "verlängerte Werkbank". Er ist nur für die Güte der Ausführung seiner mechanischen Arbeiten verantwortlich.</t>
  </si>
  <si>
    <t>wird auf Anweisung eines Dritten für diesen Dritten gefertigt?</t>
  </si>
  <si>
    <t>ist ein elektrisches Betriebsmittel nach Niederspannungsrichtlinie 2014/35/EU.</t>
  </si>
  <si>
    <t>ist ein elektrisches Betriebsmittel?</t>
  </si>
  <si>
    <t>ist zur Verwendung bei einer Nennspannung zwischen 50 und 1000 V Wechselstrom gedacht?</t>
  </si>
  <si>
    <t>ist zur Verwendung bei einer Nennspannung zwischen 75 und 1500 V Gleichstrom gedacht?</t>
  </si>
  <si>
    <t>Anhang II</t>
  </si>
  <si>
    <t>Elektrizitätszähler</t>
  </si>
  <si>
    <t>Funkentstörung</t>
  </si>
  <si>
    <t>unter den Anwendungsbereich der Niederspannungsrichtlinie fällt und es</t>
  </si>
  <si>
    <t>Elektro-radiologisches oder elektro-medizinisches Betriebsmittel</t>
  </si>
  <si>
    <t>Elektrisches Teil von Personen- und Lastenaufzügen</t>
  </si>
  <si>
    <t>Haushaltssteckvorrichtung</t>
  </si>
  <si>
    <t>Vorrichtung zur Stromversorgung von elektrischen Weidezäunen</t>
  </si>
  <si>
    <t>Spezielles elektrisches Betriebsmittel, das zur Verwendung auf Schiffen, in Flugzeugen oder in Eisenbahnen bestimmt ist und den Sicherheitsbestimmungen internationaler Einrichtungen entspricht, denen die Mitgliedstaaten angehören</t>
  </si>
  <si>
    <t>Kunden- und anwendungsspezifisch angefertigte Erprobungsmodul, das von Fachleuten ausschließlich in Forschungs- und Entwicklungseinrichtungen für ebensolche Zwecke verwendet werden.</t>
  </si>
  <si>
    <t>Elektrisches Betriebsmittel zur Verwendung in explosionsfähiger Atmosphäre</t>
  </si>
  <si>
    <t>kann seine bestimmte Anwendung [Übersetzungsfehler in deutscher Fassung] nicht alleine (sicher) ausführen.</t>
  </si>
  <si>
    <t>Maschinenrichtlinie: Maschine</t>
  </si>
  <si>
    <t>Maschinenrichtlinie: unvollständige Maschine</t>
  </si>
  <si>
    <t>Maschinenrichtlinie: Ausnahme</t>
  </si>
  <si>
    <t>Niederspannungsrichtlinie: Produkt</t>
  </si>
  <si>
    <t>Niederspannungsrichtlinie: Ausgenommen</t>
  </si>
  <si>
    <t>Maschinenrichtlinie: Sicherheitsbauteil</t>
  </si>
  <si>
    <t>2c)</t>
  </si>
  <si>
    <t>ist ein Sicherheitsbauteil nach Maschinenrichtlinie 2006/42/EG Artikel 2 c).</t>
  </si>
  <si>
    <t>wird gesondert in Verkehr gebracht.</t>
  </si>
  <si>
    <t>ist für das Funktionieren der Maschine nicht erforderlich.</t>
  </si>
  <si>
    <t>kann durch für das Funktionieren der Maschine übliche Bauteile ersetzt werden.</t>
  </si>
  <si>
    <t>1 (2) a)</t>
  </si>
  <si>
    <t>ist ein Sicherheitsbauteil, dass ausgenommen ist.</t>
  </si>
  <si>
    <t>wird vom Hersteller der Ursprungsmaschine als Ersatzteil geliefert.</t>
  </si>
  <si>
    <t>Maschinenrichtlinie: auswechselbare Ausrüstung</t>
  </si>
  <si>
    <t>2b)</t>
  </si>
  <si>
    <t>ist eine auswechselbare Ausrüstung nach Maschinenrichtlinie 2006/42/EG Artikel 2 b).</t>
  </si>
  <si>
    <t>§268</t>
  </si>
  <si>
    <t>steht in direkter Berührung mit dem zu bearbeitenden Gegenstand.</t>
  </si>
  <si>
    <t>Protokollerklärung zu 91/392/EWG</t>
  </si>
  <si>
    <t>2.</t>
  </si>
  <si>
    <t>Maschinenrichtlinie: Lastaufnahmemittel und Ketten/Seile/Gurte</t>
  </si>
  <si>
    <t>ist ein Lastaufnahmemittel nach Maschinenrichtlinie 2006/42/EG Artikel 2 d).</t>
  </si>
  <si>
    <t>ist Kette, Seil oder Gurt nach Maschinenrichtlinie 2006/42/EG Artikel 2 e).</t>
  </si>
  <si>
    <t>ist zwischen Last und Maschine angebracht.</t>
  </si>
  <si>
    <t>ist an der Last angebracht.</t>
  </si>
  <si>
    <t>wird gesondert in den Verkehr gebracht.</t>
  </si>
  <si>
    <t>ist dazu bestimmt, ein integraler Bestandteil der Last zu werden.</t>
  </si>
  <si>
    <t>2 e)</t>
  </si>
  <si>
    <t>2 d)</t>
  </si>
  <si>
    <t>2 d) + e)</t>
  </si>
  <si>
    <t>ist eine Kette.</t>
  </si>
  <si>
    <t>ist ein Seil.</t>
  </si>
  <si>
    <t>ist ein Gurt.</t>
  </si>
  <si>
    <t>wird in Verbindung mit Halten oder Heben einer Last eingesetzt.</t>
  </si>
  <si>
    <t>ist ein Bestandteil des gesamten Hebezeugs.</t>
  </si>
  <si>
    <t>Maschinenrichtlinie: Abnehmbare Gelenkwellen</t>
  </si>
  <si>
    <t>ist zur Kraftübertragung zwischen einer Antriebs- oder Zugmaschine und einer anderen Maschine gedacht.</t>
  </si>
  <si>
    <t>verbindet die ersten Festlager beider Maschinen.</t>
  </si>
  <si>
    <t>ist durch den Bediener abnehmbar.</t>
  </si>
  <si>
    <t>2 f)</t>
  </si>
  <si>
    <t>Produkt ist durch die Anwendung einer anderen Richtlinie aus dem Anwendungsbereich ausgenommen</t>
  </si>
  <si>
    <t>ist eine abnehmbare Gelenkwelle nach Maschinenrichtlinie 2006/42/EG Artikel 2 f).</t>
  </si>
  <si>
    <t>- miteinander verbundene?</t>
  </si>
  <si>
    <t>- nur für Transportzwecke voneinander getrennt?</t>
  </si>
  <si>
    <t>- Das Produkt ist mit einem Antriebssystem ausgestattet?</t>
  </si>
  <si>
    <t>- Das Produkt ist für ein Antriebssystem vorgesehen?</t>
  </si>
  <si>
    <t>- Antriebssystem ist unmittelbar eingesetzte menschliche Kraft?</t>
  </si>
  <si>
    <t>- Antriebssystem ist unmittelbar eingesetzte tierische Kraft?</t>
  </si>
  <si>
    <t>- Das Produkt muss eingebaut werden?</t>
  </si>
  <si>
    <t>- Das Produkt ist erst nach Anbringung auf einem Beförderungsmittel oder Installation in einem Gebäude oder Bauwerk funktionsfähig?</t>
  </si>
  <si>
    <t>- Ist die Anbringung oder Installation in der Betriebsanleitung genau spezifiziert?</t>
  </si>
  <si>
    <t>- Ist eine produktionstechnische Verknüpfung der einzelnen (unvollständigen) Maschinen vorhanden?</t>
  </si>
  <si>
    <t>- Sind die (unvollständigen) Maschinen steuerungstechnisch verknüpft?</t>
  </si>
  <si>
    <t>- Führt ein Ereignis bei einer (unvollständigen) Maschine zu einer Gefährdung bei einer Anderen? (Z.B. muss im Rahmen einer Wartung auch ein anderer Teil stillgelegt werden.)</t>
  </si>
  <si>
    <t>- für den Zusammenbau mit anderen Maschinen</t>
  </si>
  <si>
    <t>- für den Zusammenbau mit anderen unvollständigen Maschinen</t>
  </si>
  <si>
    <t>- für den Zusammenbau mit anderen Ausrüstungen</t>
  </si>
  <si>
    <t>- eine land- oder forstwirtschaftliche Zugmaschinen?</t>
  </si>
  <si>
    <t>- ein ausschließlich für sportliche Wettbewerbe bestimmtes Kraftfahrzeug?</t>
  </si>
  <si>
    <t>- ein Beförderungsmittel für die Beförderung in der Luft, auf dem Wasser und auf Schienennetzen?</t>
  </si>
  <si>
    <t>- ein Seeschiff oder eine bewegliche Offshore-Anlage?</t>
  </si>
  <si>
    <t>- zur Beförderung von Darstellern während künstlerischer Vorführungen?</t>
  </si>
  <si>
    <t>- speziell für Forschungszwecke konstruiert und gebaut?</t>
  </si>
  <si>
    <t>- zur vorübergehenden Verwendung in Laboratorien bestimmt?</t>
  </si>
  <si>
    <t>- ein für den häuslichen Gebrauch bestimmtes Haushaltsgerät ist?</t>
  </si>
  <si>
    <t>- ein Audio- und Videogerät ist?</t>
  </si>
  <si>
    <t>- ein informationstechnisches Gerät ist?</t>
  </si>
  <si>
    <t>- eine gewöhnliche Büromaschine ist?</t>
  </si>
  <si>
    <t>- ein Niederspannungsschaltgerät oder -steuergerät ist?</t>
  </si>
  <si>
    <t>- ein Elektromotor ist?</t>
  </si>
  <si>
    <t>- es ist ein Schalt- und Steuergerät?</t>
  </si>
  <si>
    <t>- es ist ein Transformator?</t>
  </si>
  <si>
    <t>Artikel 6</t>
  </si>
  <si>
    <t>Artikel 3</t>
  </si>
  <si>
    <t>ist ausgenommen, da eine andere Richtlinie alle Gefährdungen genauer regelt.</t>
  </si>
  <si>
    <t>- Die andere EG-Richtlinie erfasst alle Gefährdungen genauer.</t>
  </si>
  <si>
    <t>Das Produkt entspricht der Begriffsdefinition der Richtlinie.</t>
  </si>
  <si>
    <t>Das Produkt ist aus dem Anwendungsbereich der Richtlinie ausgenommen.</t>
  </si>
  <si>
    <t>Betriebsanleitung mitliefern</t>
  </si>
  <si>
    <t>Einbauerklärung / Montageanleitung erstellen und mitliefern</t>
  </si>
  <si>
    <t>Risikobeurteilung durchführen</t>
  </si>
  <si>
    <t>Produkt ist Eigenherstellung und von der Richtlinie nicht erfasst.</t>
  </si>
  <si>
    <t>- fällt (auch) unter eine andere EG-Richtlinie, die hier nicht bearbeitet wird.</t>
  </si>
  <si>
    <t>-</t>
  </si>
  <si>
    <t>- Die andere EG-Richtlinie schließt die Anwendung der Niederspannungsrichtlinie aus.</t>
  </si>
  <si>
    <t>Atexrichtlinie: Produkt</t>
  </si>
  <si>
    <t>ist ein Produkt nach Atexrichtlinie 2014/34/EU.</t>
  </si>
  <si>
    <t>wird bestimmungsgemäß in explosionsgefährdeten Bereichen verwendet.</t>
  </si>
  <si>
    <t>ist ein Gerät oder Schutzsystem zur bestimmungsgemäßen Verwendung in explosionsgefährdeten Bereichen.</t>
  </si>
  <si>
    <t>ist ein Gerät.</t>
  </si>
  <si>
    <t>ist ein Schutzsystem.</t>
  </si>
  <si>
    <t>ist im Hinblick auf Explosionsrisiken für den sicheren Betrieb von Geräten und Schutzsystemen erforderlich.</t>
  </si>
  <si>
    <t>trägt im Hinblick auf Explosionsrisiken für den sicheren Betrieb von Geräten und Schutzsystemen bei.</t>
  </si>
  <si>
    <t>2014/34/EU</t>
  </si>
  <si>
    <t>ist eine Sicherheits-, Kontroll- und Regelvorrichtung.</t>
  </si>
  <si>
    <t>ist eine Komponente zum Einbau in ein Gerät.</t>
  </si>
  <si>
    <t>ist eine Komponente zum Einbau in ein Schutzsystem.</t>
  </si>
  <si>
    <t>2 1.</t>
  </si>
  <si>
    <t>ist eine Vorrichtung, die anlaufende Explosionen umgehend stoppen und/oder den von einer Explosion betroffenen Bereich begrenzen soll.</t>
  </si>
  <si>
    <t>wird als autonome Systeme gesondert auf dem Markt bereitgestellt.</t>
  </si>
  <si>
    <t>ist eine Maschine.</t>
  </si>
  <si>
    <t>ist ein Betriebsmittel.</t>
  </si>
  <si>
    <t>ist eine stationäre oder ortsbewegliche Vorrichtung.</t>
  </si>
  <si>
    <t>ist ein Steuerungs- oder Ausrüstungsteil.</t>
  </si>
  <si>
    <t>ist ein Warn- oder Vorbeugungssystem.</t>
  </si>
  <si>
    <t>ist eine Komponente, die zum Einbau in die in Buchstabe a genannten Geräte und Schutzsysteme vorgesehen ist</t>
  </si>
  <si>
    <t>2 2.</t>
  </si>
  <si>
    <t>Maschinen</t>
  </si>
  <si>
    <t>Atex</t>
  </si>
  <si>
    <t>Niederspannung</t>
  </si>
  <si>
    <t>Atexrichtlinie: Ausgenommen</t>
  </si>
  <si>
    <t>ist vom Anwendungsbereich der Niederspannungsrichtlinie 2014/35/EU ausgenommen. Es ist ein(e):</t>
  </si>
  <si>
    <t>ist vom Anwendungsbereich der Atexrichtlinie 2014/34/EU ausgenommen.</t>
  </si>
  <si>
    <t>2 3.</t>
  </si>
  <si>
    <t>ist ein medizinisches Gerät zur bestimmungsgemäßen Verwendung in medizinischen Bereichen.</t>
  </si>
  <si>
    <t>ist ein Gerät oder Schutzsystem, bei denen die Explosionsgefahr ausschließlich durch die Anwesenheit von Sprengstoffen oder chemisch instabilen Substanzen hervorgerufen wird.</t>
  </si>
  <si>
    <t>ist für den sicheren Betrieb von Geräten erforderlich, ohne jedoch selbst eine autonome Funktion zu erfüllen</t>
  </si>
  <si>
    <t>ist ein Gerät oder Schutzsystem.</t>
  </si>
  <si>
    <t>die Explosionsgefahr wird ausschließlich durch die Anwesenheit von Sprengstoffen oder chemisch instabilen Substanzen hervorgerufen.</t>
  </si>
  <si>
    <t>ist ein Geräte, das zur Verwendung in häuslicher und nichtkommerzieller Umgebung vorgesehen sind, in der eine explosionsfähige Atmosphäre nur selten und lediglich infolge eines unbeabsichtigten Brennstoffaustritts gebildet werden kann;</t>
  </si>
  <si>
    <t>ist zur Verwendung in häuslicher und nichtkommerzieller Umgebung vorgesehen.</t>
  </si>
  <si>
    <t>ist eine persönliche Schutzausrüstung im Sinne der Verordnung (EU) 2016/425.</t>
  </si>
  <si>
    <t>ist ausgenommen, da eine andere Richtlinie die Anwendung der Niederspannungsrichtlinie ausschließt.</t>
  </si>
  <si>
    <t>ist ein Seeschiff oder bewegliche Off-shore-Anlage, oder eine Ausrüstung an Bord dieser Schiffe oder Anlagen.</t>
  </si>
  <si>
    <t>ist ein Produkte im Sinne des Artikels 346 Absatz 1 Buchstabe b des Vertrags über die Arbeitsweise der Europäischen Union.</t>
  </si>
  <si>
    <t>ist Waffen, Munition und Kriegsmaterial</t>
  </si>
  <si>
    <t>dient der Erzeugung von Waffen, Munition und Kriegsmaterial</t>
  </si>
  <si>
    <t>AEUV</t>
  </si>
  <si>
    <t>345 1 b</t>
  </si>
  <si>
    <t>ist eigens für militärische Zwecke bestimmt.</t>
  </si>
  <si>
    <t>ist nur zur Ausstellung auf Messen gedacht und soll den Anforderungen der ATEX-Richtlinie 2014/34/EU nicht entsprechen?</t>
  </si>
  <si>
    <t>3 (3)</t>
  </si>
  <si>
    <t>Kommentar</t>
  </si>
  <si>
    <t>Sprache:</t>
  </si>
  <si>
    <t>used</t>
  </si>
  <si>
    <t>Deutsch</t>
  </si>
  <si>
    <t>English</t>
  </si>
  <si>
    <t>Français</t>
  </si>
  <si>
    <t>Result according to Directive</t>
  </si>
  <si>
    <t>uvM</t>
  </si>
  <si>
    <t>incompl. mach.</t>
  </si>
  <si>
    <t>Start</t>
  </si>
  <si>
    <t>yes</t>
  </si>
  <si>
    <t>no</t>
  </si>
  <si>
    <t>Directive</t>
  </si>
  <si>
    <t>Article</t>
  </si>
  <si>
    <t>The product:</t>
  </si>
  <si>
    <t>Commentary</t>
  </si>
  <si>
    <t>not relevant because of</t>
  </si>
  <si>
    <t>2014-34</t>
  </si>
  <si>
    <t>2014-35</t>
  </si>
  <si>
    <t>2006-42</t>
  </si>
  <si>
    <t>Source</t>
  </si>
  <si>
    <t>Quelle</t>
  </si>
  <si>
    <t>The product is in the scope of the directive.</t>
  </si>
  <si>
    <t>The product is excluded from the scope of this Directive.</t>
  </si>
  <si>
    <t>affix the CE marking</t>
  </si>
  <si>
    <t>CE Zeichen anbringen</t>
  </si>
  <si>
    <t>supply the EC/EU declaration of conformity</t>
  </si>
  <si>
    <t>draw up the EC/EU declaration of conformity and instructions</t>
  </si>
  <si>
    <t>EG/EU-Konformitätserklärung und Betriebsanleitung erstellen</t>
  </si>
  <si>
    <t>EG/EU-Konformitätserklärung mitliefern</t>
  </si>
  <si>
    <t>supply the instructions</t>
  </si>
  <si>
    <t>draw up and supply the declaration of incorporation and the Assembly instructions</t>
  </si>
  <si>
    <t>machines</t>
  </si>
  <si>
    <t>atex</t>
  </si>
  <si>
    <t>low voltage</t>
  </si>
  <si>
    <t>The manufacturer produces only for own use. The product is not placed on the market.</t>
  </si>
  <si>
    <t>The manufacturer is an "extended workbench". He is only responsible for the quality of his mechanical labour.</t>
  </si>
  <si>
    <t>is manufactured according to detailed complete instructions of a third party?</t>
  </si>
  <si>
    <t>Müssen über die Ausführung der mechanischen Arbeiten hinaus geistige Leistungen (z.B. Auswahl von Elementen, Größen, Programmierung) erbracht werden?</t>
  </si>
  <si>
    <t>Atex Directive: Product</t>
  </si>
  <si>
    <t>ist eine Maschine nach Maschinenrichtlinie 2006/42/EG Artikel 2 a.</t>
  </si>
  <si>
    <t>consists of multiple parts or components. Those are:</t>
  </si>
  <si>
    <t>- linked?</t>
  </si>
  <si>
    <t>has at least one moving part or component?</t>
  </si>
  <si>
    <t>The parts are joined together for a specific application, which can be performed safely.</t>
  </si>
  <si>
    <t>ist für eine bestimmte Anwendung zusammengefügt und kann diese alleine sicher ausführen?</t>
  </si>
  <si>
    <t>meets the requirements on a drive system.</t>
  </si>
  <si>
    <t>erfüllt die Anforderung an sein Antriebssystem.</t>
  </si>
  <si>
    <t>- The product is fitted with a drive system?</t>
  </si>
  <si>
    <t>- The product is intended to be fitted with a drive system?</t>
  </si>
  <si>
    <t>- Das benötigte Antriebssystem ist genau spezifiziert?</t>
  </si>
  <si>
    <t>- The necessary drive system is exactly defined?</t>
  </si>
  <si>
    <t xml:space="preserve">Is it necessary to apply knowledge beyond the know-how of manual labour (e.g. selection of components, sizes, programming)? </t>
  </si>
  <si>
    <t>- The drive system is directly applied human effort?</t>
  </si>
  <si>
    <t>- The product is (also) intended for lifting loads?</t>
  </si>
  <si>
    <t>- Das Produkt ist (auch) für Hebevorgänge zusammengefügt?</t>
  </si>
  <si>
    <t>- The drive system is directly applied animal effort?</t>
  </si>
  <si>
    <t>meets the requirements on connection on site or to sources of energy and motion?</t>
  </si>
  <si>
    <t>- are the components to connect it on site or to sources of energy and motion exactly defined in the instructions?</t>
  </si>
  <si>
    <t>- are the components to connect it on site or to sources of energy and motion given?</t>
  </si>
  <si>
    <t>does not need to be installed or is ready to be installed?</t>
  </si>
  <si>
    <t>- The product needs to be installed/mounted?</t>
  </si>
  <si>
    <t>- The product is able to function as it stands only if mounted on a means of transport, or installed in a building or a structure</t>
  </si>
  <si>
    <t>- Mounting or installation is exactly defined in the instructions?</t>
  </si>
  <si>
    <t>consists of machinery according to Machinery Directive 2006/42/EC Article 2 (a) or partly completed machinery referred to in Machinery Directive 2006/42/EC (g) which, in order to achieve the same end, are arranged and controlled so that they function as an integral whole?</t>
  </si>
  <si>
    <t>- Are all machines interconnected for production purpose?</t>
  </si>
  <si>
    <t>- Are all machines controlled by one (main) control?</t>
  </si>
  <si>
    <t>The product is excluded from the scope of this Directive, due to another directive being more specific.</t>
  </si>
  <si>
    <t>The product is manufactured solely for the manufacturers own use, which is not covered by this directive.</t>
  </si>
  <si>
    <t>carry out a risk assessment</t>
  </si>
  <si>
    <t>is manufactured solely for the manufacturers own use and will not be placed on the market (payed or free of charge)?</t>
  </si>
  <si>
    <t>Low voltage Directive: Product</t>
  </si>
  <si>
    <t>- only separated for transportation?</t>
  </si>
  <si>
    <t>- Does one hazard, occurring in one (partly completed) machine, cause the occurrence of another / the same hazard at another machine? (e.g. in case of maintenance, another machine has to be shut off)</t>
  </si>
  <si>
    <t>Machinery Directive: partly completed machinery</t>
  </si>
  <si>
    <t>Machinery Directive: machinery</t>
  </si>
  <si>
    <t>is a partly completed machinery according to Machinery Directive 2006/42/EC Article 2 g.</t>
  </si>
  <si>
    <t>is a machinery according to Machinery Directive 2006/42/EC Article 2 a.</t>
  </si>
  <si>
    <t>is almost machinery.</t>
  </si>
  <si>
    <t>cannot in itself (safely) perform a specific application.</t>
  </si>
  <si>
    <t>is intended to be incorporated into or assembled with:</t>
  </si>
  <si>
    <t>- is intended to be incorporated into or assembled with other machinery</t>
  </si>
  <si>
    <t>- is intended to be incorporated into or assembled with other partly completed machinery</t>
  </si>
  <si>
    <t>- is intended to be incorporated into or assembled with equipment</t>
  </si>
  <si>
    <t>Machinery Directive: interchangeable equipment</t>
  </si>
  <si>
    <t>Machinery Directive: safety component</t>
  </si>
  <si>
    <t>Machinery Directive: lifting accessory and chains, ropes and webbing</t>
  </si>
  <si>
    <t>Machinery Directive: removable mechanical transmission device</t>
  </si>
  <si>
    <t>Machinery Directive: exclusions</t>
  </si>
  <si>
    <t>is a safety component according to Machinery Directive 2006/42/EC Article 2 c.</t>
  </si>
  <si>
    <t>is a lifting accessory according to Machinery Directive 2006/42/EC Article 2 d.</t>
  </si>
  <si>
    <t>is chains, ropes or webbing according to Machinery Directive 2006/42/EC Article 2 e.</t>
  </si>
  <si>
    <t>is a removable mechanical transmission device according to Machinery Directive 2006/42/EC Article 2 f.</t>
  </si>
  <si>
    <t>ist eine Vorrichtung die zum Zusammenbau mit Maschinen oder an Zugmaschinen gedacht ist.</t>
  </si>
  <si>
    <t>erweitert die Funktion der Maschine/Zugmaschine, an der es angebracht wird.</t>
  </si>
  <si>
    <t>is a device which is assembled with a machinery or a tractor.</t>
  </si>
  <si>
    <t>kann nach der Inbetriebnahme der Maschine/Zugmaschine an dieser angebracht werden.</t>
  </si>
  <si>
    <t>kann durch den Bediener der Maschine/Zugmaschine angebracht werden.</t>
  </si>
  <si>
    <t>is assembled with that machinery/tractor by the operator.</t>
  </si>
  <si>
    <t>is assembled with that machinery/tractor after putting the machinery/tractor into service.</t>
  </si>
  <si>
    <t>attributes a new function to the machinery/tractor.</t>
  </si>
  <si>
    <t>change the machineries'/tractors' function.</t>
  </si>
  <si>
    <t>is a tool.</t>
  </si>
  <si>
    <t>is a machinery.</t>
  </si>
  <si>
    <t>is an incomplete machinery.</t>
  </si>
  <si>
    <t>ist eine unvollständige Maschine.</t>
  </si>
  <si>
    <t>ist ein Werkzeug.</t>
  </si>
  <si>
    <t>is in direct contact with the product to be processed.</t>
  </si>
  <si>
    <t>serves to fulfil a safety function
and
failure and/or malfunction of which endangers the safety of persons</t>
  </si>
  <si>
    <t>is independently placed on the market.</t>
  </si>
  <si>
    <t>is not necessary in order for the machinery to function.</t>
  </si>
  <si>
    <t>for which normal components may be substituted in order for the machinery to function.</t>
  </si>
  <si>
    <t>is used for lifting purposes or holding a load.</t>
  </si>
  <si>
    <t>is attached to the lifting machinery.</t>
  </si>
  <si>
    <t>is placed between the machinery and the load.</t>
  </si>
  <si>
    <t>is placed on the load itself.</t>
  </si>
  <si>
    <t>is intended to constitute an integral part of the load.</t>
  </si>
  <si>
    <t>is a sling or its component.</t>
  </si>
  <si>
    <t>ist Anschlagmittel oder Bestandteil eines Anschlagmittels.</t>
  </si>
  <si>
    <t>is a chain.</t>
  </si>
  <si>
    <t>is a rope.</t>
  </si>
  <si>
    <t>is a webbing.</t>
  </si>
  <si>
    <t>is meant for transmitting power between selfpropelled machinery or a tractor and another machine.</t>
  </si>
  <si>
    <t>is joining the machines/tractor at the first fixed bearing.</t>
  </si>
  <si>
    <t>is removable by the operator.</t>
  </si>
  <si>
    <t>is a safety component, excluded from the scope.</t>
  </si>
  <si>
    <t>is specific equipment for use in fairgrounds and/or amusement parks?</t>
  </si>
  <si>
    <t>is specially designed or put into service for nuclear purposes which, in the event of failure, may result in an emission of radioactivity?</t>
  </si>
  <si>
    <t>is a weapon (including firearms)?</t>
  </si>
  <si>
    <t>is specially designed and constructed for military purposes?</t>
  </si>
  <si>
    <t>is specially designed and constructed police purposes?</t>
  </si>
  <si>
    <t>is mine winding gear?</t>
  </si>
  <si>
    <t>is an excluded means of transportation. It is:</t>
  </si>
  <si>
    <t>- agricultural and forestry tractors?</t>
  </si>
  <si>
    <t>- ein Kraftfahrzeug / Kraftfahrzeuganhänger im Sinne der Richtlinie 2007/46/EG?</t>
  </si>
  <si>
    <t>- motor vehicles and their trailers covered by Council Directive 2007/46/EC?</t>
  </si>
  <si>
    <t>- ein zwei-, drei- oder vierrädriges Kraftfahrzeug im Sinne der Verordnung (EU) Nr. 168/2013?</t>
  </si>
  <si>
    <t>- a motorized two- or three-wheel vehicle or quadricycles covered by Regulation (EU) No 168/2013?</t>
  </si>
  <si>
    <t>- a motor vehicle exclusively intended for competition?</t>
  </si>
  <si>
    <t>- a means of transport by air, on water and on rail networks?</t>
  </si>
  <si>
    <t>- a seagoing vessel or mobile offshore unit?</t>
  </si>
  <si>
    <t>- intended to move performers during artistic performances?</t>
  </si>
  <si>
    <t>is mounted on a means of transport. It is mounted on:</t>
  </si>
  <si>
    <t>is covered by the exclusion of research machinery. It is:</t>
  </si>
  <si>
    <t>- specially designed and constructed for research purposes?</t>
  </si>
  <si>
    <t>- for temporary use in laboratories?</t>
  </si>
  <si>
    <t>within the scope of the Low Voltage Directive and it is</t>
  </si>
  <si>
    <t>- a household appliance intended for domestic use?</t>
  </si>
  <si>
    <t>- an audio and video equipment?</t>
  </si>
  <si>
    <t>- an information technology equipment?</t>
  </si>
  <si>
    <t>- an ordinary office machinery?</t>
  </si>
  <si>
    <t>- a low-voltage switchgear and control gear?</t>
  </si>
  <si>
    <t>- an electric motor?</t>
  </si>
  <si>
    <t>is an excluded high-voltage electrical equipment?</t>
  </si>
  <si>
    <t>is part of a high-voltage electricity supply (above 1000 V for alternating current or above 1500 V for direct current) or connected to such?</t>
  </si>
  <si>
    <t>- is a switch gear or control gear?</t>
  </si>
  <si>
    <t>- is a transformer?</t>
  </si>
  <si>
    <t>is excluded, because another directive covers all hazards more specifically.</t>
  </si>
  <si>
    <t>- is covered (also) by another directive, covering all hazards more specifically, within this Excel-sheet?</t>
  </si>
  <si>
    <t>- is covered (also) by another directive not within this Excel-sheet?</t>
  </si>
  <si>
    <t>- the other directive covers all hazards more specifically?</t>
  </si>
  <si>
    <t>shall only be demonstrated at trade fairs, exhibitions or demonstrations.</t>
  </si>
  <si>
    <t>The product shall only be demonstrated at trade fairs, exhibitions or demonstrations and the directive has an exemption.</t>
  </si>
  <si>
    <t>is a product in the scope of Atex Directive 2014/34/EU.</t>
  </si>
  <si>
    <t>is an equipment or protective system intended for use in potentially explosive atmospheres.</t>
  </si>
  <si>
    <t>is intended for use in potentially explosive atmospheres?</t>
  </si>
  <si>
    <t>is an equipment?</t>
  </si>
  <si>
    <t>is capable of causing an explosion through its own potential source of ignition?</t>
  </si>
  <si>
    <t>weist eine eigene potentielle Zündquelle auf und kann dadurch eine Explosion verursachen.</t>
  </si>
  <si>
    <t>is a machine?</t>
  </si>
  <si>
    <t>is a apparatus?</t>
  </si>
  <si>
    <t>is a fixed or mobile device?</t>
  </si>
  <si>
    <t>is a control component or instrumentation thereof?</t>
  </si>
  <si>
    <t>is a detection or prevention system?</t>
  </si>
  <si>
    <t>is, separately or jointly, intended for the generation, transfer, storage, measurement, control and conversion of energy?</t>
  </si>
  <si>
    <t>is, separately or jointly, intended for the processing of material?</t>
  </si>
  <si>
    <t>is a protective system.</t>
  </si>
  <si>
    <t>is a component of equipment.</t>
  </si>
  <si>
    <t>is essential to the safe functioning of equipment and protective systems but with no autonomous function?</t>
  </si>
  <si>
    <t>is a device which is intended to halt incipient explosions immediately and/or to limit the effective range of an explosion?</t>
  </si>
  <si>
    <t>is separately made available on the market for use as autonomous systems?</t>
  </si>
  <si>
    <t>is a component intended to be incorporated into equipment and protective systems referred to in point (a).</t>
  </si>
  <si>
    <t>is a component intended to be incorporated into equipment?</t>
  </si>
  <si>
    <t>is a component intended to be incorporated into protective systems.</t>
  </si>
  <si>
    <t>ist eine Sicherheits-, Kontroll- oder Regelvorrichtung für den Einsatz außerhalb von explosionsgefährdeten Bereichen, die jedoch im Hinblick auf Explosionsrisiken für den sicheren Betrieb von Geräten und Schutzsystemen erforderlich sind oder dazu beitragen</t>
  </si>
  <si>
    <t>is a safety device, controlling device or regulating device?</t>
  </si>
  <si>
    <t>is a safety device, controlling device or regulating device intended for use outside potentially explosive atmospheres but required for or contributing to the safe functioning of equipment and protective systems with respect to the risks of explosion.</t>
  </si>
  <si>
    <t>is contributing to the safe functioning of equipment and protective systems with respect to the risks of explosion?</t>
  </si>
  <si>
    <t>is required for the safe functioning of equipment and protective systems with respect to the risks of explosion?</t>
  </si>
  <si>
    <t>1 (1)</t>
  </si>
  <si>
    <t>1 (1) a)</t>
  </si>
  <si>
    <t>1 (1) c)</t>
  </si>
  <si>
    <t>1 (1) b)</t>
  </si>
  <si>
    <t>1 (2)</t>
  </si>
  <si>
    <t>is a medical device intended for use in a medical environment?</t>
  </si>
  <si>
    <t>is an equipment or protective system where the explosion hazard results exclusively from the presence of explosive substances or unstable chemical substances.</t>
  </si>
  <si>
    <t>is an equipment or protective system?</t>
  </si>
  <si>
    <t>the explosion hazard results exclusively from the presence of explosive substances or unstable chemical substances?</t>
  </si>
  <si>
    <t>is an equipment intended for use in domestic and non- commercial environments where potentially explosive atmospheres may only rarely be created, solely as a result of the accidental leakage of fuel gas.</t>
  </si>
  <si>
    <t>is for use in domestic and non- commercial environments?</t>
  </si>
  <si>
    <t>personal protective equipment covered by Regulation (EU) No 2016/425?</t>
  </si>
  <si>
    <t>is a seagoing vessel or mobile offshore unit, or equipment on board such a vessel or unit?</t>
  </si>
  <si>
    <t>is an equipment covered by point (b) of Article 346(1) of the Treaty on the Functioning of the European Union.</t>
  </si>
  <si>
    <t>is arms, munitions or war material?</t>
  </si>
  <si>
    <t>is for production of arms, munitions and war material?</t>
  </si>
  <si>
    <t>is intended for specifically military purposes?</t>
  </si>
  <si>
    <t>is an electrical equipment?</t>
  </si>
  <si>
    <t>is designed for use with a voltage rating of between 50 and 1 000 V for alternating current?</t>
  </si>
  <si>
    <t>designed for use with a voltage rating of between 75 and 1 500 V for direct current?</t>
  </si>
  <si>
    <t>Low voltage Directive: Exclusions</t>
  </si>
  <si>
    <t>Atex Directive: Exclusions</t>
  </si>
  <si>
    <t>is excluded from the scope of Atex Directive 2014/34/EU.</t>
  </si>
  <si>
    <t>shall only be demonstrated at trade fairs, exhibitions or demonstrations and shall not comply to the Directive 2014/34/EU?</t>
  </si>
  <si>
    <t>is an electrical equipment according to the Low Voltage Directive 2014/35/EU.</t>
  </si>
  <si>
    <t>is covered by the exclusion of electrical and electronic products covered by directive 2014/35/EU. It is:</t>
  </si>
  <si>
    <t>Electrical equipment for use in an explosive atmosphere</t>
  </si>
  <si>
    <t>Electrical equipment for radiology and medical purposes</t>
  </si>
  <si>
    <t>Radio-electrical interference</t>
  </si>
  <si>
    <t>Specialised electrical equipment, for use on ships, aircraft or railways, which complies with the safety provisions drawn up by international bodies in which the Member States participate.</t>
  </si>
  <si>
    <t>Custom built evaluation kits destined for professionals to be used solely at research and development facilities for such purposes.</t>
  </si>
  <si>
    <t>is excluded from the scope of Low Voltage Directive 2014/35/EU. It is:</t>
  </si>
  <si>
    <t>Plug or socket outlet for domestic use</t>
  </si>
  <si>
    <t>Electricity meter</t>
  </si>
  <si>
    <t>Electrical part for goods and passenger lifts</t>
  </si>
  <si>
    <t>Electric fence controller</t>
  </si>
  <si>
    <t>is excluded, because another directive excludes the application of the Low Voltage Directive.</t>
  </si>
  <si>
    <t>- is in the scope of another Directive.</t>
  </si>
  <si>
    <t>- One of the other directives excludes the application of the Low Voltage Directive.</t>
  </si>
  <si>
    <t>- is in the scope of the Machinery Directive 2006/42/EC, which excludes the application of the Low Voltage Directive.</t>
  </si>
  <si>
    <t>- is in the scope of the ATEX Directive 2014/34/EU, which excludes the application of the Low Voltage Directive.</t>
  </si>
  <si>
    <t>- fällt (auch) unter die Maschinenrichtlinie 2006/42/EG, die die Anwendung der Niederspannungsrichtlinie ausschließt.</t>
  </si>
  <si>
    <t>- fällt (auch) unter die ATEX Richtlinie 2014/34/EU, die die Anwendung der Niederspannungsrichtlinie ausschließt.</t>
  </si>
  <si>
    <t>Annhang I 1.5.1.</t>
  </si>
  <si>
    <t>is excluded from the scope of Machinery Directive 2006/42/EC.</t>
  </si>
  <si>
    <t>is supplied by the manufacturer of the original machinery and intended to be used as spare parts.</t>
  </si>
  <si>
    <t>Ergebnis nach Richtlinie:</t>
  </si>
  <si>
    <t>Produkt ist nur für Messen/Ausstellungen gedacht und die Richtlinie hat hierfür eine Ausnahme.</t>
  </si>
  <si>
    <t>wird alleinig für die eigene Verwendung hergestellt und nicht an Dritte abgegeben (entgeltlich oder unentgeltlich)?</t>
  </si>
  <si>
    <t>ist einzeln oder kombiniert zur Erzeugung, Übertragung, Speicherung, Messung, Regelung oder Umwandlung von Energien bestimmt.</t>
  </si>
  <si>
    <t>ist einzeln oder kombiniert zur Verarbeitung von Werkstoffen bestimmt.</t>
  </si>
  <si>
    <t>ist eine Komponente eines Geräts.</t>
  </si>
  <si>
    <t>ändert die Funktion der Maschine/Zugmaschine, an der es angebracht wird.</t>
  </si>
  <si>
    <t>dient zur Gewährleistung einer Sicherheitsfunktion.
und
gefährdet Personen bei dessen Ausfall oder Fehlfunktion.</t>
  </si>
  <si>
    <t>- fällt (auch) unter eine andere EG-Richtlinie, die hier bearbeitet wird und insgesamt genauer ist.</t>
  </si>
  <si>
    <t>Setup</t>
  </si>
  <si>
    <t>Language:</t>
  </si>
  <si>
    <t>Version:</t>
  </si>
  <si>
    <t>2014/68/EU</t>
  </si>
  <si>
    <t>2014/29/EU</t>
  </si>
  <si>
    <t xml:space="preserve">Richtlinie einfache Druckbehälter </t>
  </si>
  <si>
    <t>1999/36/EG</t>
  </si>
  <si>
    <t xml:space="preserve">Richtlinie ortsbewegliche Druckgeräte </t>
  </si>
  <si>
    <t>(EU) Nr. 305/2011</t>
  </si>
  <si>
    <t xml:space="preserve">Bauprodukte-VO </t>
  </si>
  <si>
    <t>2009/142/EG</t>
  </si>
  <si>
    <t>(EU) 2016/426</t>
  </si>
  <si>
    <t>2014/30/EU</t>
  </si>
  <si>
    <t xml:space="preserve">EMV-Richtlinie </t>
  </si>
  <si>
    <t>2014/53/EU</t>
  </si>
  <si>
    <t xml:space="preserve">Funkanlagen </t>
  </si>
  <si>
    <t>2000/14/EG</t>
  </si>
  <si>
    <t xml:space="preserve">Outdoor-Lärm-Richtlinie </t>
  </si>
  <si>
    <t>2011/65/EG</t>
  </si>
  <si>
    <t>2002/96/EG</t>
  </si>
  <si>
    <t xml:space="preserve">Elektroschrott </t>
  </si>
  <si>
    <t>2009/125/EG</t>
  </si>
  <si>
    <t xml:space="preserve">Ökodesign-Richtlinie </t>
  </si>
  <si>
    <t>(EU) 2017/1369</t>
  </si>
  <si>
    <t xml:space="preserve">Emissionen aus Verbrennungsmotoren für mobile Maschinen Richtlinie </t>
  </si>
  <si>
    <t>2006/66/EG</t>
  </si>
  <si>
    <t xml:space="preserve">Batterierichtlinie </t>
  </si>
  <si>
    <t>2014/33/EU</t>
  </si>
  <si>
    <t xml:space="preserve">Aufzugsrichtlinie </t>
  </si>
  <si>
    <t>(EU) 2016/424</t>
  </si>
  <si>
    <t xml:space="preserve">Seilbahnen: Verordnung </t>
  </si>
  <si>
    <t>(EU) 2016/425</t>
  </si>
  <si>
    <t>2009/48/EG</t>
  </si>
  <si>
    <t>(EU) 2017/745</t>
  </si>
  <si>
    <t>(EG) Nr. 1935/2004</t>
  </si>
  <si>
    <t>(EU) Nr. 10/2011</t>
  </si>
  <si>
    <t>1997/68/EG</t>
  </si>
  <si>
    <t xml:space="preserve">Gasgeräte-richtlinie </t>
  </si>
  <si>
    <t xml:space="preserve">Spielzeug-richtlinie </t>
  </si>
  <si>
    <t xml:space="preserve">RoHS - Stoff-beschränkungen </t>
  </si>
  <si>
    <t>Druckgeräte-richtlinie</t>
  </si>
  <si>
    <t>Lebensmittel-kontaktmaterialien - Kunststoff</t>
  </si>
  <si>
    <t>Lebensmittel-kontaktmaterialien - Allgemein</t>
  </si>
  <si>
    <t xml:space="preserve">Persönliche Schutzausrüstun-gen: Verordnung </t>
  </si>
  <si>
    <t xml:space="preserve">Gasverbrauchs-einrichtungen: Verordnung </t>
  </si>
  <si>
    <t xml:space="preserve">Energie-kennzeichnung Verordnung </t>
  </si>
  <si>
    <t xml:space="preserve">Medizinprodukte-verordnung </t>
  </si>
  <si>
    <t>Hersteller:</t>
  </si>
  <si>
    <t>Anschrift des Herstellers:</t>
  </si>
  <si>
    <t>Version dieses Gesamtdokuments:</t>
  </si>
  <si>
    <t>Datum der letzten Änderung:</t>
  </si>
  <si>
    <t>Seriennummer:</t>
  </si>
  <si>
    <t>Baujahr:</t>
  </si>
  <si>
    <t>Bestimmungsgemäße Verwendung:</t>
  </si>
  <si>
    <t>Vernünftigerweise vorhersehbare Fehlanwendung (unter Berücksichtigung von Kundenrückmeldungen und bekannten Unfallgeschichten):</t>
  </si>
  <si>
    <t>Serial number:</t>
  </si>
  <si>
    <t>Intended use</t>
  </si>
  <si>
    <t>Reasonably foreseeable misuse (considering customer feedback and known history of accidents)</t>
  </si>
  <si>
    <t>Year of construction:</t>
  </si>
  <si>
    <t>Manufacturer:</t>
  </si>
  <si>
    <t>Address of the manufacturer:</t>
  </si>
  <si>
    <t>Version of the complete document:</t>
  </si>
  <si>
    <t>Date of last change:</t>
  </si>
  <si>
    <t>Diese Tabellen sind nur als Auskunft gedacht und nicht als abschließende Einstufung. 
Es gilt der Text der Richtlinien und Verordnungen.</t>
  </si>
  <si>
    <t>These Tables are only ment as a guideline and not as a final legal result. 
Legally binding are only the Directives and Regulations.</t>
  </si>
  <si>
    <t>Produktdaten</t>
  </si>
  <si>
    <t>Eigenhersteller / verlängerte Werkbank?</t>
  </si>
  <si>
    <t>Prüfung ob das Produkt unter den Anwendungsbereich der Maschinenrichtlinie 2006/42/EG fällt</t>
  </si>
  <si>
    <t>Prüfung ob das Produkt unter den Anwendungsbsreich der ATEX-Richtlinie 2014/34/EU fällt</t>
  </si>
  <si>
    <t>Prüfen ob das Produkt unter den Anwendungsbsreich der Niederspannungsrichtlinie 2014/35/EU fällt</t>
  </si>
  <si>
    <t xml:space="preserve">Durch die Interaktion der Richtlinien ist die Produkteistufung erst dann fertig, wenn alle Checklisten dieses CE-Tools bearbeitet sind und alle anderen Richtlinien und Verordnungen beachtet sind. </t>
  </si>
  <si>
    <t>Due to the interaction of the Directives and Regulations, the product classification is only finished, when all checklists of this CE-tool are filled out and all other Directives and Regulations are considered.</t>
  </si>
  <si>
    <t>2014/35/EU Guide</t>
  </si>
  <si>
    <t>§ 75</t>
  </si>
  <si>
    <t>dient der Erzeugung von elektrischer Energie?</t>
  </si>
  <si>
    <t>dient der Umwandlung von elektrischer Energie?</t>
  </si>
  <si>
    <t>dient der Übertragung von elektrischer Energie?</t>
  </si>
  <si>
    <t>dient der Verteilung von elektrischer Energie?</t>
  </si>
  <si>
    <t>dient der Nutzung von elektrischer Energie?</t>
  </si>
  <si>
    <t>§6</t>
  </si>
  <si>
    <t>is used for generation of electrical energie?</t>
  </si>
  <si>
    <t>is used for conversion of electrical energie?</t>
  </si>
  <si>
    <t>is used for transmission of electrical energie?</t>
  </si>
  <si>
    <t>is used for distribution of electrical energie?</t>
  </si>
  <si>
    <t>is used for utilisation of electrical energie?</t>
  </si>
  <si>
    <t>Result</t>
  </si>
  <si>
    <t>Product</t>
  </si>
  <si>
    <t>Bezeichnung des Produkts:</t>
  </si>
  <si>
    <t>Produkttyp:</t>
  </si>
  <si>
    <t>allgemeine Beschreibung des Produkts:</t>
  </si>
  <si>
    <t>Commercial name of the product:</t>
  </si>
  <si>
    <t>Product type:</t>
  </si>
  <si>
    <t>General description of the product:</t>
  </si>
  <si>
    <t>x</t>
  </si>
  <si>
    <t>Product Data</t>
  </si>
  <si>
    <t>Manufacturer for own use / extended workbench</t>
  </si>
  <si>
    <t>Evaluation whether the product is under the scope of the ATEX-Directive</t>
  </si>
  <si>
    <t>Evaluation whether the product is under the scope of the Low Voltage Directive</t>
  </si>
  <si>
    <t>Evaluation whether the product is under the scope of the Machinery Directive</t>
  </si>
  <si>
    <t>- Sind die Verbindungen zum Einsatzort / Energie / Antriebsquelle vorhanden?</t>
  </si>
  <si>
    <t>- Sind die Verbindungen zum Einsatzort / Energie / Antriebsquelle in der Betriebsanleitung genau spezifiziert?</t>
  </si>
  <si>
    <t>erfüllt die Anforderungen an die Verbindungen zu Einsatzort, Energie und Antriebsquelle?</t>
  </si>
  <si>
    <t>LVD GUIDE 08-2018</t>
  </si>
  <si>
    <t>größtmögliche Eingangsspannung ist über 50 V Wechselstrom?</t>
  </si>
  <si>
    <t>größtmögliche Ausgangsspannung ist über 50 V Wechselstrom?</t>
  </si>
  <si>
    <t>größtmögliche Eingangsspannung ist über 1000 V Wechselstrom?</t>
  </si>
  <si>
    <t>größtmögliche Ausgangsspannung ist über 1000 V Wechselstrom?</t>
  </si>
  <si>
    <t>größtmögliche Eingangsspannung ist über 75 V Gleichstrom?</t>
  </si>
  <si>
    <t>größtmögliche Eingangsspannung ist über 1500 V Gleichstrom?</t>
  </si>
  <si>
    <t>größtmögliche Ausgangsspannung ist über 75 V Gleichstrom?</t>
  </si>
  <si>
    <t>größtmögliche Ausgangsspannung ist über 1500 V Gleichstrom?</t>
  </si>
  <si>
    <t>ist an Ein oder Ausgangsseite außerhalb der Nennspannungswerte?</t>
  </si>
  <si>
    <t>Version 1.4</t>
  </si>
  <si>
    <t>1.4</t>
  </si>
  <si>
    <t>highest rated input voltage is above 50 V alternating current?</t>
  </si>
  <si>
    <t>highest rated input voltage is above 1000 V alternating current?</t>
  </si>
  <si>
    <t>highest rated output voltage is above 50 V alternating current?</t>
  </si>
  <si>
    <t>highest rated outut voltage is above 1000 V alternating current?</t>
  </si>
  <si>
    <t>highest rated input voltage is above 1500 V direct current?</t>
  </si>
  <si>
    <t>highest rated input voltage is above 75 V direct current?</t>
  </si>
  <si>
    <t>highest rated output voltage is above 75 V direct current?</t>
  </si>
  <si>
    <t>highest rated output voltage is above 1500 V direct current?</t>
  </si>
  <si>
    <t>highest of the ratings is above the given voltage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</si>
</sst>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4"/>
      <color theme="1"/>
      <name val="Calibri"/>
      <family val="2"/>
      <scheme val="minor"/>
    </font>
    <font>
      <sz val="11"/>
      <color rgb="FFFF0000"/>
      <name val="Calibri"/>
      <family val="2"/>
      <scheme val="minor"/>
    </font>
    <font>
      <sz val="11"/>
      <color theme="0"/>
      <name val="Calibri"/>
      <family val="2"/>
      <scheme val="minor"/>
    </font>
    <font>
      <b/>
      <sz val="14"/>
      <color theme="0" tint="-0.249977111117893"/>
      <name val="Calibri"/>
      <family val="2"/>
      <scheme val="minor"/>
    </font>
    <font>
      <sz val="11"/>
      <color theme="0" tint="-0.249977111117893"/>
      <name val="Calibri"/>
      <family val="2"/>
      <scheme val="minor"/>
    </font>
    <font>
      <b/>
      <sz val="14"/>
      <color rgb="FFC00000"/>
      <name val="Calibri"/>
      <family val="2"/>
      <scheme val="minor"/>
    </font>
    <font>
      <sz val="11"/>
      <color rgb="FFC00000"/>
      <name val="Calibri"/>
      <family val="2"/>
      <scheme val="minor"/>
    </font>
    <font>
      <b/>
      <sz val="14"/>
      <color theme="9" tint="-0.249977111117893"/>
      <name val="Calibri"/>
      <family val="2"/>
      <scheme val="minor"/>
    </font>
    <font>
      <sz val="11"/>
      <color theme="9" tint="-0.249977111117893"/>
      <name val="Calibri"/>
      <family val="2"/>
      <scheme val="minor"/>
    </font>
    <font>
      <sz val="11"/>
      <color theme="9" tint="0.59999389629810485"/>
      <name val="Calibri"/>
      <family val="2"/>
      <scheme val="minor"/>
    </font>
    <font>
      <sz val="11"/>
      <name val="Calibri"/>
      <family val="2"/>
      <scheme val="minor"/>
    </font>
    <font>
      <b/>
      <sz val="14"/>
      <color theme="0" tint="-0.14999847407452621"/>
      <name val="Calibri"/>
      <family val="2"/>
      <scheme val="minor"/>
    </font>
    <font>
      <sz val="11"/>
      <color theme="0" tint="-0.14999847407452621"/>
      <name val="Calibri"/>
      <family val="2"/>
      <scheme val="minor"/>
    </font>
    <font>
      <b/>
      <sz val="22"/>
      <color theme="1"/>
      <name val="Calibri"/>
      <family val="2"/>
      <scheme val="minor"/>
    </font>
    <font>
      <u/>
      <sz val="11"/>
      <color theme="10"/>
      <name val="Calibri"/>
      <family val="2"/>
      <scheme val="minor"/>
    </font>
    <font>
      <b/>
      <u/>
      <sz val="14"/>
      <color theme="10"/>
      <name val="Calibri"/>
      <family val="2"/>
      <scheme val="minor"/>
    </font>
    <font>
      <sz val="16"/>
      <color theme="1"/>
      <name val="Calibri"/>
      <family val="2"/>
      <scheme val="minor"/>
    </font>
    <font>
      <u/>
      <sz val="11"/>
      <color theme="0"/>
      <name val="Calibri"/>
      <family val="2"/>
      <scheme val="minor"/>
    </font>
    <font>
      <b/>
      <u/>
      <sz val="14"/>
      <color theme="9" tint="-0.249977111117893"/>
      <name val="Calibri"/>
      <family val="2"/>
      <scheme val="minor"/>
    </font>
    <font>
      <sz val="10"/>
      <name val="Arial"/>
      <family val="2"/>
    </font>
    <font>
      <u/>
      <sz val="10"/>
      <color theme="10"/>
      <name val="Arial"/>
      <family val="2"/>
    </font>
    <font>
      <sz val="12"/>
      <color theme="1"/>
      <name val="Calibri"/>
      <family val="2"/>
      <scheme val="minor"/>
    </font>
    <font>
      <b/>
      <sz val="16"/>
      <color theme="1"/>
      <name val="Calibri"/>
      <family val="2"/>
      <scheme val="minor"/>
    </font>
    <font>
      <b/>
      <sz val="16"/>
      <name val="Calibri"/>
      <family val="2"/>
      <scheme val="minor"/>
    </font>
    <font>
      <b/>
      <sz val="11"/>
      <color theme="1"/>
      <name val="Calibri"/>
      <family val="2"/>
      <scheme val="minor"/>
    </font>
    <font>
      <u/>
      <sz val="11"/>
      <color theme="9" tint="-0.249977111117893"/>
      <name val="Calibri"/>
      <family val="2"/>
      <scheme val="minor"/>
    </font>
    <font>
      <u/>
      <sz val="11"/>
      <color rgb="FF0563C1"/>
      <name val="Calibri"/>
      <family val="2"/>
      <scheme val="minor"/>
    </font>
    <font>
      <b/>
      <sz val="24"/>
      <color rgb="FFFF0000"/>
      <name val="Calibri"/>
      <family val="2"/>
      <scheme val="minor"/>
    </font>
    <font>
      <sz val="8"/>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medium">
        <color indexed="64"/>
      </left>
      <right style="double">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4">
    <xf numFmtId="0" fontId="0" fillId="0" borderId="0"/>
    <xf numFmtId="0" fontId="15" fillId="0" borderId="0" applyNumberFormat="0" applyFill="0" applyBorder="0" applyAlignment="0" applyProtection="0"/>
    <xf numFmtId="0" fontId="20" fillId="0" borderId="0"/>
    <xf numFmtId="0" fontId="21" fillId="0" borderId="0" applyNumberFormat="0" applyFill="0" applyBorder="0" applyAlignment="0" applyProtection="0"/>
  </cellStyleXfs>
  <cellXfs count="303">
    <xf numFmtId="0" fontId="0" fillId="0" borderId="0" xfId="0"/>
    <xf numFmtId="0" fontId="0" fillId="0" borderId="0" xfId="0" applyAlignment="1">
      <alignment vertical="center" wrapText="1"/>
    </xf>
    <xf numFmtId="0" fontId="0" fillId="0" borderId="0" xfId="0" applyAlignment="1">
      <alignment wrapText="1"/>
    </xf>
    <xf numFmtId="0" fontId="0" fillId="0" borderId="0" xfId="0" applyFill="1"/>
    <xf numFmtId="0" fontId="1" fillId="0" borderId="0" xfId="0" applyFont="1" applyAlignment="1">
      <alignment wrapText="1"/>
    </xf>
    <xf numFmtId="0" fontId="4" fillId="0" borderId="0" xfId="0" applyFont="1"/>
    <xf numFmtId="49" fontId="4" fillId="0" borderId="0" xfId="0" applyNumberFormat="1" applyFont="1"/>
    <xf numFmtId="0" fontId="5" fillId="0" borderId="0" xfId="0" applyFont="1"/>
    <xf numFmtId="49" fontId="5" fillId="0" borderId="0" xfId="0" applyNumberFormat="1" applyFont="1"/>
    <xf numFmtId="0" fontId="5" fillId="0" borderId="0" xfId="0" applyFont="1" applyFill="1"/>
    <xf numFmtId="49" fontId="5" fillId="0" borderId="0" xfId="0" applyNumberFormat="1" applyFont="1" applyFill="1"/>
    <xf numFmtId="0" fontId="11" fillId="0" borderId="0" xfId="0" applyFont="1" applyFill="1"/>
    <xf numFmtId="0" fontId="5" fillId="0" borderId="0" xfId="0" applyFont="1" applyAlignment="1">
      <alignment wrapText="1"/>
    </xf>
    <xf numFmtId="0" fontId="13" fillId="0" borderId="0" xfId="0" applyFont="1" applyFill="1"/>
    <xf numFmtId="49" fontId="13" fillId="0" borderId="0" xfId="0" applyNumberFormat="1" applyFont="1" applyFill="1"/>
    <xf numFmtId="0" fontId="5" fillId="0" borderId="0" xfId="0" applyNumberFormat="1" applyFont="1"/>
    <xf numFmtId="0" fontId="11" fillId="0" borderId="0" xfId="0" applyNumberFormat="1" applyFont="1" applyFill="1"/>
    <xf numFmtId="0" fontId="14" fillId="0" borderId="0" xfId="0" applyFont="1" applyAlignment="1">
      <alignment wrapText="1"/>
    </xf>
    <xf numFmtId="0" fontId="0" fillId="0" borderId="0" xfId="0" applyNumberFormat="1" applyAlignment="1">
      <alignment wrapText="1"/>
    </xf>
    <xf numFmtId="0" fontId="11" fillId="0" borderId="0" xfId="0" applyFont="1" applyAlignment="1">
      <alignment wrapText="1"/>
    </xf>
    <xf numFmtId="49" fontId="11" fillId="0" borderId="0" xfId="0" applyNumberFormat="1" applyFont="1" applyFill="1"/>
    <xf numFmtId="0" fontId="11" fillId="0" borderId="0" xfId="0" applyFont="1"/>
    <xf numFmtId="49" fontId="11" fillId="0" borderId="0" xfId="0" applyNumberFormat="1" applyFont="1"/>
    <xf numFmtId="0" fontId="0" fillId="0" borderId="0" xfId="0" quotePrefix="1" applyAlignment="1">
      <alignment wrapText="1"/>
    </xf>
    <xf numFmtId="0" fontId="0" fillId="0" borderId="1" xfId="0" applyBorder="1" applyAlignment="1">
      <alignment horizontal="center" vertical="center"/>
    </xf>
    <xf numFmtId="0" fontId="0" fillId="0" borderId="1" xfId="0" quotePrefix="1" applyBorder="1" applyAlignment="1">
      <alignment horizontal="center" vertical="center"/>
    </xf>
    <xf numFmtId="0" fontId="0" fillId="0" borderId="6" xfId="0" applyBorder="1" applyAlignment="1">
      <alignment horizontal="center" vertical="center"/>
    </xf>
    <xf numFmtId="0" fontId="0" fillId="0" borderId="6" xfId="0" quotePrefix="1" applyBorder="1" applyAlignment="1">
      <alignment horizontal="center" vertical="center"/>
    </xf>
    <xf numFmtId="0" fontId="0" fillId="0" borderId="8" xfId="0" quotePrefix="1" applyBorder="1" applyAlignment="1">
      <alignment horizontal="center" vertical="center"/>
    </xf>
    <xf numFmtId="0" fontId="0" fillId="0" borderId="9" xfId="0" quotePrefix="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quotePrefix="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19" xfId="0" applyBorder="1" applyAlignment="1">
      <alignment vertical="center" wrapText="1"/>
    </xf>
    <xf numFmtId="0" fontId="1" fillId="0" borderId="25" xfId="0" applyFont="1" applyBorder="1" applyAlignment="1">
      <alignment wrapText="1"/>
    </xf>
    <xf numFmtId="0" fontId="0" fillId="7" borderId="0" xfId="0" applyFill="1"/>
    <xf numFmtId="0" fontId="17" fillId="0" borderId="0" xfId="0" applyFont="1"/>
    <xf numFmtId="0" fontId="15" fillId="0" borderId="0" xfId="1"/>
    <xf numFmtId="0" fontId="15" fillId="0" borderId="0" xfId="1" applyFill="1"/>
    <xf numFmtId="0" fontId="1" fillId="7" borderId="0" xfId="0" applyFont="1" applyFill="1"/>
    <xf numFmtId="0" fontId="16" fillId="0" borderId="29" xfId="1" applyFont="1" applyBorder="1"/>
    <xf numFmtId="0" fontId="16" fillId="0" borderId="29" xfId="1" applyFont="1" applyFill="1" applyBorder="1"/>
    <xf numFmtId="0" fontId="0" fillId="7" borderId="0" xfId="0" applyFill="1" applyBorder="1"/>
    <xf numFmtId="0" fontId="19" fillId="0" borderId="26" xfId="1" applyFont="1" applyBorder="1" applyAlignment="1">
      <alignment horizontal="center"/>
    </xf>
    <xf numFmtId="0" fontId="19" fillId="0" borderId="27" xfId="1" applyFont="1" applyBorder="1" applyAlignment="1">
      <alignment horizontal="center"/>
    </xf>
    <xf numFmtId="0" fontId="19" fillId="0" borderId="28" xfId="1" applyFont="1" applyBorder="1" applyAlignment="1">
      <alignment horizontal="center"/>
    </xf>
    <xf numFmtId="0" fontId="16" fillId="0" borderId="33" xfId="1" applyFont="1" applyBorder="1"/>
    <xf numFmtId="0" fontId="1" fillId="7" borderId="34" xfId="0" applyFont="1" applyFill="1" applyBorder="1"/>
    <xf numFmtId="0" fontId="1" fillId="7" borderId="0" xfId="0" applyFont="1" applyFill="1" applyBorder="1"/>
    <xf numFmtId="0" fontId="0" fillId="7" borderId="34" xfId="0" applyFill="1" applyBorder="1"/>
    <xf numFmtId="0" fontId="0" fillId="0" borderId="35" xfId="0" applyBorder="1" applyAlignment="1">
      <alignment horizontal="center" vertical="center"/>
    </xf>
    <xf numFmtId="0" fontId="0" fillId="0" borderId="36" xfId="0" applyBorder="1" applyAlignment="1">
      <alignment horizontal="center" vertical="center"/>
    </xf>
    <xf numFmtId="49" fontId="17" fillId="0" borderId="0" xfId="0" applyNumberFormat="1" applyFont="1" applyAlignment="1">
      <alignment horizontal="right"/>
    </xf>
    <xf numFmtId="0" fontId="0" fillId="0" borderId="0" xfId="0" applyAlignment="1">
      <alignment horizontal="center"/>
    </xf>
    <xf numFmtId="0" fontId="0" fillId="0" borderId="0" xfId="0" applyAlignment="1">
      <alignment horizontal="center" wrapText="1"/>
    </xf>
    <xf numFmtId="0" fontId="0" fillId="7" borderId="0" xfId="0" applyFill="1" applyAlignment="1">
      <alignment horizontal="center"/>
    </xf>
    <xf numFmtId="0" fontId="4" fillId="0" borderId="0" xfId="0" applyNumberFormat="1" applyFont="1" applyAlignment="1">
      <alignment vertical="center"/>
    </xf>
    <xf numFmtId="0" fontId="1" fillId="0" borderId="0" xfId="0" applyFont="1" applyAlignment="1">
      <alignment vertical="center" wrapText="1"/>
    </xf>
    <xf numFmtId="0" fontId="8"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24" fillId="0" borderId="0" xfId="0" applyFont="1" applyAlignment="1">
      <alignment vertical="center"/>
    </xf>
    <xf numFmtId="0" fontId="12" fillId="0" borderId="0" xfId="0" applyFont="1" applyFill="1" applyAlignment="1">
      <alignment vertical="center"/>
    </xf>
    <xf numFmtId="49" fontId="12" fillId="0" borderId="0" xfId="0" applyNumberFormat="1" applyFont="1" applyFill="1" applyAlignment="1">
      <alignment vertical="center"/>
    </xf>
    <xf numFmtId="0" fontId="8" fillId="0" borderId="3" xfId="0" applyFont="1" applyBorder="1" applyAlignment="1">
      <alignment horizontal="center" vertical="center"/>
    </xf>
    <xf numFmtId="0" fontId="6" fillId="0" borderId="4" xfId="0" applyFont="1" applyBorder="1" applyAlignment="1">
      <alignment horizontal="center" vertical="center"/>
    </xf>
    <xf numFmtId="0" fontId="0" fillId="0" borderId="0" xfId="0" applyFill="1" applyAlignment="1">
      <alignment horizontal="left" vertical="center" wrapText="1"/>
    </xf>
    <xf numFmtId="0" fontId="25" fillId="7" borderId="0" xfId="0" applyFont="1" applyFill="1" applyAlignment="1">
      <alignment vertical="center"/>
    </xf>
    <xf numFmtId="49" fontId="5" fillId="0" borderId="0" xfId="0" applyNumberFormat="1" applyFont="1" applyAlignment="1">
      <alignment vertical="center"/>
    </xf>
    <xf numFmtId="49" fontId="5" fillId="7" borderId="44" xfId="0" applyNumberFormat="1" applyFont="1" applyFill="1" applyBorder="1" applyAlignment="1">
      <alignment vertical="center"/>
    </xf>
    <xf numFmtId="49" fontId="5" fillId="7" borderId="45" xfId="0" applyNumberFormat="1" applyFont="1" applyFill="1" applyBorder="1" applyAlignment="1">
      <alignment vertical="center"/>
    </xf>
    <xf numFmtId="0" fontId="10" fillId="5" borderId="1" xfId="0" applyFont="1" applyFill="1" applyBorder="1" applyAlignment="1">
      <alignment horizontal="center" vertical="center"/>
    </xf>
    <xf numFmtId="0" fontId="2" fillId="5" borderId="6" xfId="0" applyFont="1" applyFill="1" applyBorder="1" applyAlignment="1">
      <alignment horizontal="center" vertical="center"/>
    </xf>
    <xf numFmtId="0" fontId="9" fillId="4" borderId="1" xfId="0" applyFont="1" applyFill="1" applyBorder="1" applyAlignment="1" applyProtection="1">
      <alignment horizontal="center" vertical="center"/>
      <protection locked="0"/>
    </xf>
    <xf numFmtId="0" fontId="7" fillId="0" borderId="6" xfId="0" applyFont="1" applyBorder="1" applyAlignment="1">
      <alignment horizontal="center" vertical="center"/>
    </xf>
    <xf numFmtId="0" fontId="9" fillId="4" borderId="8" xfId="0" applyFont="1" applyFill="1" applyBorder="1" applyAlignment="1" applyProtection="1">
      <alignment horizontal="center" vertical="center"/>
      <protection locked="0"/>
    </xf>
    <xf numFmtId="0" fontId="7" fillId="0" borderId="9" xfId="0" applyFont="1" applyBorder="1" applyAlignment="1">
      <alignment horizontal="center" vertical="center"/>
    </xf>
    <xf numFmtId="0" fontId="0" fillId="0" borderId="0" xfId="0" applyBorder="1" applyAlignment="1">
      <alignment vertical="center" wrapText="1"/>
    </xf>
    <xf numFmtId="0" fontId="9" fillId="0" borderId="0" xfId="0" applyFont="1" applyAlignment="1">
      <alignment horizontal="center" vertical="center"/>
    </xf>
    <xf numFmtId="0" fontId="7" fillId="0" borderId="0" xfId="0" applyFont="1" applyBorder="1" applyAlignment="1">
      <alignment horizontal="center" vertical="center"/>
    </xf>
    <xf numFmtId="0" fontId="9" fillId="0" borderId="3" xfId="0" applyFont="1" applyBorder="1" applyAlignment="1" applyProtection="1">
      <alignment horizontal="center" vertical="center"/>
    </xf>
    <xf numFmtId="0" fontId="7" fillId="0" borderId="4" xfId="0" applyFont="1" applyBorder="1" applyAlignment="1">
      <alignment horizontal="center" vertical="center"/>
    </xf>
    <xf numFmtId="0" fontId="9" fillId="4" borderId="12" xfId="0"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9"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0" fontId="9" fillId="2" borderId="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9" xfId="0" applyFont="1" applyFill="1" applyBorder="1" applyAlignment="1">
      <alignment horizontal="center" vertical="center"/>
    </xf>
    <xf numFmtId="49" fontId="5" fillId="7" borderId="44" xfId="0" applyNumberFormat="1" applyFont="1" applyFill="1" applyBorder="1" applyAlignment="1">
      <alignment horizontal="left" vertical="center"/>
    </xf>
    <xf numFmtId="49" fontId="5" fillId="7" borderId="45" xfId="0" applyNumberFormat="1" applyFont="1" applyFill="1" applyBorder="1" applyAlignment="1">
      <alignment horizontal="left" vertical="center"/>
    </xf>
    <xf numFmtId="0" fontId="9" fillId="2" borderId="1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49" fontId="5" fillId="7" borderId="36" xfId="0" applyNumberFormat="1" applyFont="1" applyFill="1" applyBorder="1" applyAlignment="1">
      <alignment vertical="center"/>
    </xf>
    <xf numFmtId="49" fontId="5" fillId="7" borderId="46" xfId="0" applyNumberFormat="1" applyFont="1" applyFill="1" applyBorder="1" applyAlignment="1">
      <alignment vertical="center"/>
    </xf>
    <xf numFmtId="0" fontId="0" fillId="7" borderId="36" xfId="0" applyFill="1" applyBorder="1" applyAlignment="1">
      <alignment vertical="center" wrapText="1"/>
    </xf>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7" borderId="36" xfId="0" applyFill="1" applyBorder="1" applyAlignment="1">
      <alignment horizontal="center"/>
    </xf>
    <xf numFmtId="0" fontId="0" fillId="7" borderId="37" xfId="0" applyFill="1" applyBorder="1" applyAlignment="1">
      <alignment horizontal="center"/>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0" borderId="0" xfId="0" applyAlignment="1" applyProtection="1">
      <alignment wrapText="1"/>
      <protection locked="0"/>
    </xf>
    <xf numFmtId="0" fontId="14" fillId="0" borderId="0" xfId="0" applyFont="1" applyAlignment="1" applyProtection="1">
      <alignment wrapText="1"/>
      <protection locked="0"/>
    </xf>
    <xf numFmtId="0" fontId="25" fillId="7" borderId="0" xfId="0" applyFont="1" applyFill="1" applyAlignment="1">
      <alignment wrapText="1"/>
    </xf>
    <xf numFmtId="0" fontId="24" fillId="0" borderId="0" xfId="0" applyNumberFormat="1" applyFont="1" applyAlignment="1">
      <alignment vertical="center"/>
    </xf>
    <xf numFmtId="0" fontId="24" fillId="0" borderId="0" xfId="0" applyFont="1" applyFill="1" applyAlignment="1">
      <alignment vertical="center"/>
    </xf>
    <xf numFmtId="49" fontId="5" fillId="7" borderId="49" xfId="0" applyNumberFormat="1" applyFont="1" applyFill="1" applyBorder="1" applyAlignment="1">
      <alignment vertical="center"/>
    </xf>
    <xf numFmtId="49" fontId="5" fillId="7" borderId="60" xfId="0" applyNumberFormat="1" applyFont="1" applyFill="1" applyBorder="1" applyAlignment="1">
      <alignment vertical="center"/>
    </xf>
    <xf numFmtId="0" fontId="0" fillId="3" borderId="36" xfId="0" quotePrefix="1" applyFill="1" applyBorder="1" applyAlignment="1">
      <alignment horizontal="left" vertical="center" wrapText="1"/>
    </xf>
    <xf numFmtId="0" fontId="0" fillId="0" borderId="21" xfId="0" quotePrefix="1" applyFill="1" applyBorder="1" applyAlignment="1">
      <alignment vertical="center" wrapText="1"/>
    </xf>
    <xf numFmtId="0" fontId="15" fillId="0" borderId="36" xfId="1" applyBorder="1" applyAlignment="1">
      <alignment horizontal="left" vertical="center" wrapText="1"/>
    </xf>
    <xf numFmtId="0" fontId="22" fillId="0" borderId="6" xfId="0" applyFont="1" applyBorder="1" applyAlignment="1">
      <alignment vertical="top" wrapText="1"/>
    </xf>
    <xf numFmtId="0" fontId="3" fillId="5" borderId="2" xfId="0" applyFont="1" applyFill="1" applyBorder="1" applyAlignment="1">
      <alignment vertical="center" wrapText="1"/>
    </xf>
    <xf numFmtId="0" fontId="15" fillId="0" borderId="7" xfId="1" applyFill="1" applyBorder="1" applyAlignment="1">
      <alignment vertical="center" wrapText="1"/>
    </xf>
    <xf numFmtId="0" fontId="11" fillId="0" borderId="0" xfId="0" applyFont="1" applyFill="1" applyBorder="1" applyAlignment="1">
      <alignment vertical="center" wrapText="1"/>
    </xf>
    <xf numFmtId="0" fontId="15" fillId="0" borderId="5" xfId="1" applyFill="1" applyBorder="1" applyAlignment="1">
      <alignment vertical="center" wrapText="1"/>
    </xf>
    <xf numFmtId="0" fontId="0" fillId="0" borderId="7" xfId="0" applyFill="1" applyBorder="1" applyAlignment="1">
      <alignment vertical="center" wrapText="1"/>
    </xf>
    <xf numFmtId="0" fontId="10"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1" fillId="0" borderId="0" xfId="0" applyFont="1" applyFill="1" applyBorder="1" applyAlignment="1" applyProtection="1">
      <alignment horizontal="center" vertical="center"/>
    </xf>
    <xf numFmtId="0" fontId="11" fillId="0" borderId="0" xfId="0" applyFont="1" applyFill="1" applyBorder="1" applyAlignment="1">
      <alignment horizontal="center" vertical="center"/>
    </xf>
    <xf numFmtId="0" fontId="10" fillId="5" borderId="1" xfId="0" applyFont="1" applyFill="1" applyBorder="1" applyAlignment="1" applyProtection="1">
      <alignment horizontal="center" vertical="center"/>
    </xf>
    <xf numFmtId="49" fontId="13" fillId="7" borderId="44" xfId="0" applyNumberFormat="1" applyFont="1" applyFill="1" applyBorder="1" applyAlignment="1">
      <alignment vertical="center"/>
    </xf>
    <xf numFmtId="0" fontId="9" fillId="6" borderId="1" xfId="0" applyFont="1" applyFill="1" applyBorder="1" applyAlignment="1" applyProtection="1">
      <alignment horizontal="center" vertical="center"/>
    </xf>
    <xf numFmtId="0" fontId="7" fillId="6" borderId="6" xfId="0" applyFont="1" applyFill="1" applyBorder="1" applyAlignment="1">
      <alignment horizontal="center" vertical="center"/>
    </xf>
    <xf numFmtId="49" fontId="13" fillId="7" borderId="36" xfId="0" applyNumberFormat="1" applyFont="1" applyFill="1" applyBorder="1" applyAlignment="1">
      <alignment vertical="center"/>
    </xf>
    <xf numFmtId="0" fontId="7" fillId="0" borderId="6" xfId="0" applyFont="1" applyFill="1" applyBorder="1" applyAlignment="1">
      <alignment horizontal="center" vertical="center"/>
    </xf>
    <xf numFmtId="0" fontId="9" fillId="2" borderId="1" xfId="0" applyFont="1" applyFill="1" applyBorder="1" applyAlignment="1" applyProtection="1">
      <alignment horizontal="center" vertical="center"/>
    </xf>
    <xf numFmtId="49" fontId="13" fillId="7" borderId="45" xfId="0" applyNumberFormat="1" applyFont="1" applyFill="1" applyBorder="1" applyAlignment="1">
      <alignment vertical="center"/>
    </xf>
    <xf numFmtId="49" fontId="13" fillId="7" borderId="46" xfId="0" applyNumberFormat="1" applyFont="1" applyFill="1" applyBorder="1" applyAlignment="1">
      <alignment vertical="center"/>
    </xf>
    <xf numFmtId="0" fontId="13" fillId="0" borderId="0" xfId="0" applyFont="1" applyFill="1" applyAlignment="1">
      <alignment vertical="center"/>
    </xf>
    <xf numFmtId="0" fontId="13" fillId="7" borderId="44" xfId="0" applyFont="1" applyFill="1" applyBorder="1" applyAlignment="1">
      <alignment vertical="center"/>
    </xf>
    <xf numFmtId="0" fontId="13" fillId="7" borderId="36" xfId="0" applyFont="1" applyFill="1" applyBorder="1" applyAlignment="1">
      <alignment vertical="center"/>
    </xf>
    <xf numFmtId="0" fontId="13" fillId="7" borderId="60" xfId="0" applyFont="1" applyFill="1" applyBorder="1" applyAlignment="1">
      <alignment vertical="center"/>
    </xf>
    <xf numFmtId="0" fontId="13" fillId="7" borderId="61" xfId="0" applyFont="1" applyFill="1" applyBorder="1" applyAlignment="1">
      <alignment vertical="center"/>
    </xf>
    <xf numFmtId="0" fontId="7" fillId="3" borderId="13" xfId="0" applyFont="1" applyFill="1" applyBorder="1" applyAlignment="1">
      <alignment horizontal="center" vertical="center"/>
    </xf>
    <xf numFmtId="49" fontId="13" fillId="7" borderId="58" xfId="0" applyNumberFormat="1" applyFont="1" applyFill="1" applyBorder="1" applyAlignment="1">
      <alignment vertical="center"/>
    </xf>
    <xf numFmtId="0" fontId="9" fillId="4" borderId="14" xfId="0" applyFont="1" applyFill="1" applyBorder="1" applyAlignment="1" applyProtection="1">
      <alignment horizontal="center" vertical="center"/>
      <protection locked="0"/>
    </xf>
    <xf numFmtId="0" fontId="7" fillId="0" borderId="15" xfId="0" applyFont="1" applyBorder="1" applyAlignment="1">
      <alignment horizontal="center" vertical="center"/>
    </xf>
    <xf numFmtId="0" fontId="7" fillId="0" borderId="0" xfId="0" applyFont="1" applyAlignment="1">
      <alignment horizontal="center" vertical="center"/>
    </xf>
    <xf numFmtId="0" fontId="4" fillId="0" borderId="0" xfId="0" applyNumberFormat="1" applyFont="1" applyAlignment="1">
      <alignment horizontal="left" vertical="center"/>
    </xf>
    <xf numFmtId="49" fontId="5" fillId="7" borderId="36" xfId="0" applyNumberFormat="1" applyFont="1" applyFill="1" applyBorder="1" applyAlignment="1">
      <alignment horizontal="left" vertical="center"/>
    </xf>
    <xf numFmtId="49" fontId="5" fillId="7" borderId="0" xfId="0" applyNumberFormat="1" applyFont="1" applyFill="1" applyAlignment="1">
      <alignment horizontal="left" vertical="center"/>
    </xf>
    <xf numFmtId="49" fontId="5" fillId="7" borderId="46" xfId="0" applyNumberFormat="1" applyFont="1" applyFill="1" applyBorder="1" applyAlignment="1">
      <alignment horizontal="left" vertical="center"/>
    </xf>
    <xf numFmtId="49" fontId="5" fillId="0" borderId="0" xfId="0" applyNumberFormat="1" applyFont="1" applyAlignment="1">
      <alignment horizontal="left" vertical="center"/>
    </xf>
    <xf numFmtId="0" fontId="9" fillId="0" borderId="0" xfId="0" applyFont="1" applyFill="1" applyAlignment="1">
      <alignment horizontal="center" vertical="center"/>
    </xf>
    <xf numFmtId="0" fontId="7" fillId="0" borderId="0" xfId="0" applyFont="1" applyFill="1" applyAlignment="1">
      <alignment horizontal="center" vertical="center"/>
    </xf>
    <xf numFmtId="0" fontId="9" fillId="0" borderId="1" xfId="0" applyFont="1" applyFill="1" applyBorder="1" applyAlignment="1">
      <alignment horizontal="center" vertical="center"/>
    </xf>
    <xf numFmtId="0" fontId="9" fillId="0" borderId="3" xfId="0" applyFont="1" applyBorder="1" applyAlignment="1">
      <alignment horizontal="center" vertical="center"/>
    </xf>
    <xf numFmtId="0" fontId="9"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3" borderId="48" xfId="0" applyFont="1" applyFill="1" applyBorder="1" applyAlignment="1">
      <alignment horizontal="center" vertical="center"/>
    </xf>
    <xf numFmtId="0" fontId="9" fillId="0" borderId="3" xfId="0" applyFont="1" applyFill="1" applyBorder="1" applyAlignment="1">
      <alignment horizontal="center" vertical="center"/>
    </xf>
    <xf numFmtId="0" fontId="7" fillId="0" borderId="4" xfId="0" applyFont="1" applyFill="1" applyBorder="1" applyAlignment="1">
      <alignment horizontal="center" vertical="center"/>
    </xf>
    <xf numFmtId="49" fontId="5" fillId="7" borderId="51" xfId="0" applyNumberFormat="1" applyFont="1" applyFill="1" applyBorder="1" applyAlignment="1">
      <alignment vertical="center"/>
    </xf>
    <xf numFmtId="49" fontId="5" fillId="7" borderId="52" xfId="0" applyNumberFormat="1" applyFont="1" applyFill="1" applyBorder="1" applyAlignment="1">
      <alignment vertical="center"/>
    </xf>
    <xf numFmtId="0" fontId="9" fillId="4" borderId="54" xfId="0" applyFont="1" applyFill="1" applyBorder="1" applyAlignment="1" applyProtection="1">
      <alignment horizontal="center" vertical="center"/>
      <protection locked="0"/>
    </xf>
    <xf numFmtId="49" fontId="5" fillId="7" borderId="55" xfId="0" applyNumberFormat="1" applyFont="1" applyFill="1" applyBorder="1" applyAlignment="1">
      <alignment vertical="center"/>
    </xf>
    <xf numFmtId="0" fontId="9" fillId="2" borderId="31" xfId="0" applyFont="1" applyFill="1" applyBorder="1" applyAlignment="1">
      <alignment horizontal="center" vertical="center"/>
    </xf>
    <xf numFmtId="0" fontId="0" fillId="0" borderId="0" xfId="0" applyAlignment="1">
      <alignment horizontal="left" vertical="center" wrapText="1"/>
    </xf>
    <xf numFmtId="0" fontId="0" fillId="4" borderId="38" xfId="0" applyFill="1" applyBorder="1" applyAlignment="1" applyProtection="1">
      <alignment horizontal="left" vertical="top" wrapText="1"/>
      <protection locked="0"/>
    </xf>
    <xf numFmtId="0" fontId="0" fillId="4" borderId="40" xfId="0" applyFill="1" applyBorder="1" applyAlignment="1" applyProtection="1">
      <alignment horizontal="left" vertical="top" wrapText="1"/>
      <protection locked="0"/>
    </xf>
    <xf numFmtId="0" fontId="0" fillId="4" borderId="39" xfId="0" applyFill="1" applyBorder="1" applyAlignment="1" applyProtection="1">
      <alignment horizontal="left" vertical="top" wrapText="1"/>
      <protection locked="0"/>
    </xf>
    <xf numFmtId="0" fontId="0" fillId="4" borderId="16"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xf>
    <xf numFmtId="0" fontId="0" fillId="0" borderId="17" xfId="0" applyFill="1" applyBorder="1" applyAlignment="1" applyProtection="1">
      <alignment horizontal="left" vertical="top" wrapText="1"/>
    </xf>
    <xf numFmtId="0" fontId="1" fillId="0" borderId="0" xfId="0" applyFont="1" applyAlignment="1">
      <alignment horizontal="left" vertical="center" wrapText="1"/>
    </xf>
    <xf numFmtId="0" fontId="0" fillId="0" borderId="0" xfId="0" applyAlignment="1">
      <alignment horizontal="left" vertical="top" wrapText="1"/>
    </xf>
    <xf numFmtId="0" fontId="0" fillId="0" borderId="0" xfId="0" applyAlignment="1" applyProtection="1">
      <alignment horizontal="left" vertical="top" wrapText="1"/>
    </xf>
    <xf numFmtId="0" fontId="0" fillId="0" borderId="0" xfId="0" applyFill="1" applyAlignment="1">
      <alignment horizontal="left" vertical="top" wrapText="1"/>
    </xf>
    <xf numFmtId="0" fontId="8" fillId="4" borderId="1" xfId="0" applyFont="1" applyFill="1" applyBorder="1" applyAlignment="1" applyProtection="1">
      <alignment horizontal="center" vertical="center"/>
      <protection locked="0"/>
    </xf>
    <xf numFmtId="0" fontId="17" fillId="0" borderId="0" xfId="0" applyFont="1" applyFill="1" applyProtection="1"/>
    <xf numFmtId="0" fontId="17" fillId="0" borderId="0" xfId="0" applyFont="1" applyProtection="1"/>
    <xf numFmtId="0" fontId="23" fillId="7" borderId="0" xfId="0" applyFont="1" applyFill="1" applyAlignment="1">
      <alignment horizontal="center" vertical="center"/>
    </xf>
    <xf numFmtId="0" fontId="24" fillId="0" borderId="0" xfId="0" applyNumberFormat="1" applyFont="1" applyAlignment="1">
      <alignment horizontal="center" vertical="center"/>
    </xf>
    <xf numFmtId="0" fontId="0" fillId="0" borderId="47" xfId="0" applyBorder="1" applyAlignment="1">
      <alignment horizontal="left" vertical="center" wrapText="1"/>
    </xf>
    <xf numFmtId="0" fontId="0" fillId="0" borderId="59" xfId="0" applyBorder="1" applyAlignment="1">
      <alignment horizontal="left" vertical="center" wrapText="1"/>
    </xf>
    <xf numFmtId="0" fontId="0" fillId="0" borderId="36" xfId="0" applyBorder="1" applyAlignment="1">
      <alignment horizontal="left" vertical="center" wrapText="1"/>
    </xf>
    <xf numFmtId="0" fontId="0" fillId="0" borderId="21" xfId="0" applyBorder="1" applyAlignment="1">
      <alignment horizontal="left" vertical="center" wrapText="1"/>
    </xf>
    <xf numFmtId="0" fontId="0" fillId="2" borderId="36" xfId="0" applyFill="1" applyBorder="1" applyAlignment="1">
      <alignment horizontal="left" vertical="center" wrapText="1"/>
    </xf>
    <xf numFmtId="0" fontId="0" fillId="2" borderId="21" xfId="0" applyFill="1" applyBorder="1" applyAlignment="1">
      <alignment horizontal="left" vertical="center" wrapText="1"/>
    </xf>
    <xf numFmtId="0" fontId="0" fillId="3" borderId="36" xfId="0" quotePrefix="1" applyFill="1" applyBorder="1" applyAlignment="1">
      <alignment horizontal="left" vertical="center" wrapText="1"/>
    </xf>
    <xf numFmtId="0" fontId="0" fillId="3" borderId="21" xfId="0" quotePrefix="1" applyFill="1" applyBorder="1" applyAlignment="1">
      <alignment horizontal="left" vertical="center" wrapText="1"/>
    </xf>
    <xf numFmtId="0" fontId="0" fillId="3" borderId="61" xfId="0" quotePrefix="1" applyFill="1" applyBorder="1" applyAlignment="1">
      <alignment horizontal="left" vertical="center" wrapText="1"/>
    </xf>
    <xf numFmtId="0" fontId="0" fillId="3" borderId="62" xfId="0" quotePrefix="1" applyFill="1" applyBorder="1" applyAlignment="1">
      <alignment horizontal="left" vertical="center" wrapText="1"/>
    </xf>
    <xf numFmtId="0" fontId="26" fillId="3" borderId="36" xfId="1" quotePrefix="1" applyFont="1" applyFill="1" applyBorder="1" applyAlignment="1">
      <alignment horizontal="left" vertical="center" wrapText="1"/>
    </xf>
    <xf numFmtId="0" fontId="26" fillId="3" borderId="21" xfId="1" quotePrefix="1" applyFont="1" applyFill="1" applyBorder="1" applyAlignment="1">
      <alignment horizontal="left"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3" fillId="5" borderId="44" xfId="0" applyFont="1" applyFill="1" applyBorder="1" applyAlignment="1">
      <alignment horizontal="left" vertical="center" wrapText="1"/>
    </xf>
    <xf numFmtId="0" fontId="3" fillId="5" borderId="36"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0" fillId="3" borderId="46" xfId="0" quotePrefix="1" applyFill="1" applyBorder="1" applyAlignment="1">
      <alignment horizontal="left" vertical="center" wrapText="1"/>
    </xf>
    <xf numFmtId="0" fontId="0" fillId="3" borderId="22" xfId="0" quotePrefix="1" applyFill="1" applyBorder="1" applyAlignment="1">
      <alignment horizontal="left" vertical="center" wrapText="1"/>
    </xf>
    <xf numFmtId="0" fontId="26" fillId="3" borderId="36" xfId="1" applyFont="1" applyFill="1" applyBorder="1" applyAlignment="1">
      <alignment horizontal="left" vertical="center" wrapText="1"/>
    </xf>
    <xf numFmtId="0" fontId="26" fillId="3" borderId="21" xfId="1" applyFont="1" applyFill="1" applyBorder="1" applyAlignment="1">
      <alignment horizontal="left" vertical="center" wrapText="1"/>
    </xf>
    <xf numFmtId="0" fontId="0" fillId="0" borderId="36" xfId="0" quotePrefix="1" applyFill="1" applyBorder="1" applyAlignment="1">
      <alignment horizontal="left" vertical="center" wrapText="1"/>
    </xf>
    <xf numFmtId="0" fontId="0" fillId="0" borderId="21" xfId="0" quotePrefix="1" applyFill="1" applyBorder="1" applyAlignment="1">
      <alignment horizontal="left" vertical="center" wrapText="1"/>
    </xf>
    <xf numFmtId="0" fontId="16" fillId="0" borderId="0" xfId="1" applyFont="1" applyAlignment="1">
      <alignment horizontal="left" vertical="center" wrapText="1"/>
    </xf>
    <xf numFmtId="0" fontId="16" fillId="0" borderId="41" xfId="1" applyFont="1" applyBorder="1" applyAlignment="1">
      <alignment horizontal="left" vertical="center" wrapText="1"/>
    </xf>
    <xf numFmtId="0" fontId="16" fillId="0" borderId="42" xfId="1" applyFont="1" applyBorder="1" applyAlignment="1">
      <alignment horizontal="left" vertical="center" wrapText="1"/>
    </xf>
    <xf numFmtId="0" fontId="16" fillId="0" borderId="43" xfId="1" applyFont="1" applyBorder="1" applyAlignment="1">
      <alignment horizontal="left" vertical="center" wrapText="1"/>
    </xf>
    <xf numFmtId="0" fontId="0" fillId="6" borderId="36" xfId="0" applyFill="1" applyBorder="1" applyAlignment="1">
      <alignment horizontal="left" vertical="center" wrapText="1"/>
    </xf>
    <xf numFmtId="0" fontId="0" fillId="6" borderId="21" xfId="0" applyFill="1" applyBorder="1" applyAlignment="1">
      <alignment horizontal="left" vertical="center" wrapText="1"/>
    </xf>
    <xf numFmtId="0" fontId="24" fillId="0" borderId="0" xfId="0" applyFont="1" applyFill="1" applyAlignment="1">
      <alignment horizontal="center" vertical="center"/>
    </xf>
    <xf numFmtId="0" fontId="0" fillId="0" borderId="61" xfId="0" applyBorder="1" applyAlignment="1">
      <alignment vertical="center" wrapText="1"/>
    </xf>
    <xf numFmtId="0" fontId="0" fillId="0" borderId="62" xfId="0" applyBorder="1" applyAlignment="1">
      <alignment vertical="center" wrapText="1"/>
    </xf>
    <xf numFmtId="0" fontId="0" fillId="2" borderId="50" xfId="0" applyFill="1" applyBorder="1" applyAlignment="1">
      <alignment vertical="center" wrapText="1"/>
    </xf>
    <xf numFmtId="0" fontId="0" fillId="2" borderId="20" xfId="0" applyFill="1" applyBorder="1" applyAlignment="1">
      <alignment vertical="center" wrapText="1"/>
    </xf>
    <xf numFmtId="0" fontId="0" fillId="2" borderId="36" xfId="0" quotePrefix="1" applyFill="1" applyBorder="1" applyAlignment="1">
      <alignment vertical="center" wrapText="1"/>
    </xf>
    <xf numFmtId="0" fontId="0" fillId="2" borderId="21" xfId="0" quotePrefix="1" applyFill="1" applyBorder="1" applyAlignment="1">
      <alignment vertical="center" wrapText="1"/>
    </xf>
    <xf numFmtId="0" fontId="0" fillId="3" borderId="36" xfId="0" quotePrefix="1" applyFill="1" applyBorder="1" applyAlignment="1">
      <alignment vertical="center" wrapText="1"/>
    </xf>
    <xf numFmtId="0" fontId="0" fillId="3" borderId="21" xfId="0" quotePrefix="1" applyFill="1" applyBorder="1" applyAlignment="1">
      <alignment vertical="center" wrapText="1"/>
    </xf>
    <xf numFmtId="0" fontId="0" fillId="3" borderId="46" xfId="0" quotePrefix="1" applyFill="1" applyBorder="1" applyAlignment="1">
      <alignment vertical="center" wrapText="1"/>
    </xf>
    <xf numFmtId="0" fontId="0" fillId="3" borderId="22" xfId="0" quotePrefix="1" applyFill="1" applyBorder="1" applyAlignment="1">
      <alignment vertical="center" wrapText="1"/>
    </xf>
    <xf numFmtId="0" fontId="0" fillId="0" borderId="36" xfId="0" applyBorder="1" applyAlignment="1">
      <alignment vertical="center" wrapText="1"/>
    </xf>
    <xf numFmtId="0" fontId="0" fillId="0" borderId="21" xfId="0" applyBorder="1" applyAlignment="1">
      <alignment vertical="center" wrapText="1"/>
    </xf>
    <xf numFmtId="0" fontId="0" fillId="2" borderId="36" xfId="0" applyFill="1" applyBorder="1" applyAlignment="1">
      <alignment vertical="center" wrapText="1"/>
    </xf>
    <xf numFmtId="0" fontId="0" fillId="2" borderId="21" xfId="0" applyFill="1" applyBorder="1" applyAlignment="1">
      <alignment vertical="center" wrapText="1"/>
    </xf>
    <xf numFmtId="0" fontId="26" fillId="3" borderId="36" xfId="1" quotePrefix="1" applyFont="1" applyFill="1" applyBorder="1" applyAlignment="1">
      <alignment vertical="center" wrapText="1"/>
    </xf>
    <xf numFmtId="0" fontId="26" fillId="3" borderId="21" xfId="1" quotePrefix="1" applyFont="1" applyFill="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43" xfId="0" applyFont="1" applyBorder="1" applyAlignment="1">
      <alignment vertical="center" wrapText="1"/>
    </xf>
    <xf numFmtId="0" fontId="3" fillId="5" borderId="44" xfId="0" applyFont="1" applyFill="1" applyBorder="1" applyAlignment="1">
      <alignment vertical="center" wrapText="1"/>
    </xf>
    <xf numFmtId="0" fontId="3" fillId="5" borderId="36" xfId="0" applyFont="1" applyFill="1" applyBorder="1" applyAlignment="1">
      <alignment vertical="center" wrapText="1"/>
    </xf>
    <xf numFmtId="0" fontId="3" fillId="5" borderId="21" xfId="0" applyFont="1" applyFill="1" applyBorder="1" applyAlignment="1">
      <alignment vertical="center" wrapText="1"/>
    </xf>
    <xf numFmtId="0" fontId="16" fillId="0" borderId="0" xfId="1" applyFont="1" applyAlignment="1">
      <alignment vertical="center" wrapText="1"/>
    </xf>
    <xf numFmtId="0" fontId="24" fillId="0" borderId="0" xfId="0" applyFont="1" applyAlignment="1">
      <alignment horizontal="center" vertical="center"/>
    </xf>
    <xf numFmtId="0" fontId="27" fillId="2" borderId="36" xfId="0" applyFont="1" applyFill="1" applyBorder="1" applyAlignment="1">
      <alignment vertical="center" wrapText="1"/>
    </xf>
    <xf numFmtId="0" fontId="27" fillId="2" borderId="21" xfId="0" applyFont="1" applyFill="1" applyBorder="1" applyAlignment="1">
      <alignment vertical="center" wrapText="1"/>
    </xf>
    <xf numFmtId="0" fontId="15" fillId="2" borderId="36" xfId="1" applyFill="1" applyBorder="1" applyAlignment="1">
      <alignment horizontal="left" vertical="center" wrapText="1"/>
    </xf>
    <xf numFmtId="0" fontId="15" fillId="2" borderId="21" xfId="1" applyFill="1" applyBorder="1" applyAlignment="1">
      <alignment horizontal="left" vertical="center" wrapText="1"/>
    </xf>
    <xf numFmtId="0" fontId="0" fillId="3" borderId="36" xfId="0" quotePrefix="1" applyFill="1" applyBorder="1" applyAlignment="1">
      <alignment horizontal="left" vertical="center"/>
    </xf>
    <xf numFmtId="0" fontId="0" fillId="3" borderId="21" xfId="0" quotePrefix="1" applyFill="1" applyBorder="1" applyAlignment="1">
      <alignment horizontal="left" vertical="center"/>
    </xf>
    <xf numFmtId="0" fontId="0" fillId="0" borderId="36" xfId="0" applyFill="1" applyBorder="1" applyAlignment="1">
      <alignment horizontal="left" vertical="center" wrapText="1"/>
    </xf>
    <xf numFmtId="0" fontId="0" fillId="0" borderId="21" xfId="0" applyFill="1" applyBorder="1" applyAlignment="1">
      <alignment horizontal="left" vertical="center" wrapText="1"/>
    </xf>
    <xf numFmtId="0" fontId="15" fillId="3" borderId="46" xfId="1" quotePrefix="1" applyFill="1" applyBorder="1" applyAlignment="1">
      <alignment horizontal="left" vertical="center" wrapText="1"/>
    </xf>
    <xf numFmtId="0" fontId="15" fillId="3" borderId="22" xfId="1" quotePrefix="1" applyFill="1" applyBorder="1" applyAlignment="1">
      <alignment horizontal="left" vertical="center" wrapText="1"/>
    </xf>
    <xf numFmtId="0" fontId="16" fillId="0" borderId="47" xfId="1" applyFont="1" applyBorder="1" applyAlignment="1">
      <alignment horizontal="left" vertical="center" wrapText="1"/>
    </xf>
    <xf numFmtId="0" fontId="15" fillId="3" borderId="36" xfId="1" quotePrefix="1" applyFill="1" applyBorder="1" applyAlignment="1">
      <alignment horizontal="left" vertical="center" wrapText="1"/>
    </xf>
    <xf numFmtId="0" fontId="15" fillId="3" borderId="21" xfId="1" quotePrefix="1" applyFill="1" applyBorder="1" applyAlignment="1">
      <alignment horizontal="left" vertical="center" wrapText="1"/>
    </xf>
    <xf numFmtId="0" fontId="0" fillId="0" borderId="36" xfId="0" quotePrefix="1" applyFill="1" applyBorder="1" applyAlignment="1">
      <alignment vertical="center" wrapText="1"/>
    </xf>
    <xf numFmtId="0" fontId="0" fillId="0" borderId="21" xfId="0" quotePrefix="1" applyFill="1" applyBorder="1" applyAlignment="1">
      <alignment vertical="center" wrapText="1"/>
    </xf>
    <xf numFmtId="0" fontId="0" fillId="0" borderId="36" xfId="0" applyFill="1" applyBorder="1" applyAlignment="1">
      <alignment horizontal="left" vertical="center"/>
    </xf>
    <xf numFmtId="0" fontId="0" fillId="0" borderId="21" xfId="0" applyFill="1" applyBorder="1" applyAlignment="1">
      <alignment horizontal="left" vertical="center"/>
    </xf>
    <xf numFmtId="0" fontId="15" fillId="0" borderId="36" xfId="1" applyBorder="1" applyAlignment="1">
      <alignment horizontal="left" vertical="center" wrapText="1"/>
    </xf>
    <xf numFmtId="0" fontId="15" fillId="0" borderId="21" xfId="1" applyBorder="1" applyAlignment="1">
      <alignment horizontal="left" vertical="center" wrapText="1"/>
    </xf>
    <xf numFmtId="0" fontId="16" fillId="0" borderId="41" xfId="1" applyFont="1" applyBorder="1" applyAlignment="1">
      <alignment horizontal="center" vertical="center" wrapText="1"/>
    </xf>
    <xf numFmtId="0" fontId="16" fillId="0" borderId="42" xfId="1" applyFont="1" applyBorder="1" applyAlignment="1">
      <alignment horizontal="center" vertical="center" wrapText="1"/>
    </xf>
    <xf numFmtId="0" fontId="16" fillId="0" borderId="43" xfId="1" applyFont="1" applyBorder="1" applyAlignment="1">
      <alignment horizontal="center" vertical="center" wrapText="1"/>
    </xf>
    <xf numFmtId="0" fontId="15" fillId="2" borderId="36" xfId="1" applyFill="1" applyBorder="1" applyAlignment="1">
      <alignment vertical="center" wrapText="1"/>
    </xf>
    <xf numFmtId="0" fontId="15" fillId="2" borderId="21" xfId="1" applyFill="1" applyBorder="1" applyAlignment="1">
      <alignment vertical="center" wrapText="1"/>
    </xf>
    <xf numFmtId="0" fontId="16" fillId="0" borderId="41" xfId="1" applyFont="1" applyBorder="1" applyAlignment="1">
      <alignment vertical="center" wrapText="1"/>
    </xf>
    <xf numFmtId="0" fontId="16" fillId="0" borderId="42" xfId="1" applyFont="1" applyBorder="1" applyAlignment="1">
      <alignment vertical="center" wrapText="1"/>
    </xf>
    <xf numFmtId="0" fontId="16" fillId="0" borderId="43" xfId="1" applyFont="1" applyBorder="1" applyAlignment="1">
      <alignment vertical="center" wrapText="1"/>
    </xf>
    <xf numFmtId="0" fontId="18" fillId="5" borderId="44" xfId="1" applyFont="1" applyFill="1" applyBorder="1" applyAlignment="1">
      <alignment vertical="center" wrapText="1"/>
    </xf>
    <xf numFmtId="0" fontId="18" fillId="5" borderId="36" xfId="1" applyFont="1" applyFill="1" applyBorder="1" applyAlignment="1">
      <alignment vertical="center" wrapText="1"/>
    </xf>
    <xf numFmtId="0" fontId="18" fillId="5" borderId="21" xfId="1" applyFont="1" applyFill="1" applyBorder="1" applyAlignment="1">
      <alignment vertical="center" wrapText="1"/>
    </xf>
    <xf numFmtId="0" fontId="3" fillId="5" borderId="49" xfId="0" applyFont="1" applyFill="1" applyBorder="1" applyAlignment="1">
      <alignment vertical="center" wrapText="1"/>
    </xf>
    <xf numFmtId="0" fontId="3" fillId="5" borderId="50" xfId="0" applyFont="1" applyFill="1" applyBorder="1" applyAlignment="1">
      <alignment vertical="center" wrapText="1"/>
    </xf>
    <xf numFmtId="0" fontId="3" fillId="5" borderId="20" xfId="0" applyFont="1" applyFill="1" applyBorder="1" applyAlignment="1">
      <alignment vertical="center" wrapText="1"/>
    </xf>
    <xf numFmtId="0" fontId="15" fillId="0" borderId="36" xfId="1" applyBorder="1" applyAlignment="1">
      <alignment vertical="center" wrapText="1"/>
    </xf>
    <xf numFmtId="0" fontId="15" fillId="0" borderId="21" xfId="1" applyBorder="1" applyAlignment="1">
      <alignment vertical="center" wrapText="1"/>
    </xf>
    <xf numFmtId="0" fontId="15" fillId="0" borderId="46" xfId="1" applyBorder="1" applyAlignment="1">
      <alignment vertical="center" wrapText="1"/>
    </xf>
    <xf numFmtId="0" fontId="15" fillId="0" borderId="22" xfId="1" applyBorder="1" applyAlignment="1">
      <alignment vertical="center" wrapText="1"/>
    </xf>
    <xf numFmtId="0" fontId="0" fillId="0" borderId="46" xfId="0" applyBorder="1" applyAlignment="1">
      <alignment vertical="center" wrapText="1"/>
    </xf>
    <xf numFmtId="0" fontId="0" fillId="0" borderId="22" xfId="0" applyBorder="1" applyAlignment="1">
      <alignment vertical="center" wrapText="1"/>
    </xf>
    <xf numFmtId="0" fontId="15" fillId="3" borderId="36" xfId="1" quotePrefix="1" applyFill="1" applyBorder="1" applyAlignment="1">
      <alignment vertical="center" wrapText="1"/>
    </xf>
    <xf numFmtId="0" fontId="15" fillId="3" borderId="21" xfId="1" quotePrefix="1" applyFill="1" applyBorder="1" applyAlignment="1">
      <alignment vertical="center" wrapText="1"/>
    </xf>
    <xf numFmtId="0" fontId="0" fillId="3" borderId="52" xfId="0" quotePrefix="1" applyFill="1" applyBorder="1" applyAlignment="1">
      <alignment vertical="center" wrapText="1"/>
    </xf>
    <xf numFmtId="0" fontId="0" fillId="3" borderId="53" xfId="0" quotePrefix="1" applyFill="1" applyBorder="1" applyAlignment="1">
      <alignment vertical="center" wrapText="1"/>
    </xf>
    <xf numFmtId="0" fontId="15" fillId="2" borderId="56" xfId="1" applyFill="1" applyBorder="1" applyAlignment="1">
      <alignment vertical="center" wrapText="1"/>
    </xf>
    <xf numFmtId="0" fontId="15" fillId="2" borderId="57" xfId="1" applyFill="1" applyBorder="1" applyAlignment="1">
      <alignment vertical="center" wrapText="1"/>
    </xf>
    <xf numFmtId="0" fontId="26" fillId="2" borderId="36" xfId="1" applyFont="1" applyFill="1" applyBorder="1" applyAlignment="1">
      <alignment vertical="center" wrapText="1"/>
    </xf>
    <xf numFmtId="0" fontId="26" fillId="2" borderId="21" xfId="1" applyFont="1" applyFill="1" applyBorder="1" applyAlignment="1">
      <alignment vertical="center" wrapText="1"/>
    </xf>
    <xf numFmtId="0" fontId="11" fillId="0" borderId="0" xfId="0" applyFont="1" applyAlignment="1">
      <alignment horizontal="center" wrapText="1"/>
    </xf>
    <xf numFmtId="49" fontId="5" fillId="7" borderId="51" xfId="0" applyNumberFormat="1" applyFont="1" applyFill="1" applyBorder="1" applyAlignment="1">
      <alignment horizontal="left" vertical="center"/>
    </xf>
    <xf numFmtId="0" fontId="0" fillId="0" borderId="52" xfId="0" applyBorder="1" applyAlignment="1">
      <alignment horizontal="left" vertical="center" wrapText="1"/>
    </xf>
    <xf numFmtId="49" fontId="5" fillId="7" borderId="34" xfId="0" applyNumberFormat="1" applyFont="1" applyFill="1" applyBorder="1" applyAlignment="1">
      <alignment horizontal="left" vertical="center"/>
    </xf>
    <xf numFmtId="0" fontId="0" fillId="0" borderId="0" xfId="0" applyBorder="1" applyAlignment="1">
      <alignment horizontal="left" vertical="center" wrapText="1"/>
    </xf>
    <xf numFmtId="0" fontId="9" fillId="4" borderId="63" xfId="0" applyFont="1" applyFill="1" applyBorder="1" applyAlignment="1" applyProtection="1">
      <alignment horizontal="center" vertical="center"/>
      <protection locked="0"/>
    </xf>
    <xf numFmtId="49" fontId="5" fillId="7" borderId="44" xfId="0" applyNumberFormat="1" applyFont="1" applyFill="1" applyBorder="1" applyAlignment="1" applyProtection="1">
      <alignment horizontal="left" vertical="center"/>
    </xf>
    <xf numFmtId="0" fontId="0" fillId="2" borderId="46" xfId="0" applyFill="1" applyBorder="1" applyAlignment="1">
      <alignment horizontal="left" vertical="center" wrapText="1"/>
    </xf>
    <xf numFmtId="0" fontId="0" fillId="2" borderId="22" xfId="0" applyFill="1" applyBorder="1" applyAlignment="1">
      <alignment horizontal="left" vertical="center" wrapText="1"/>
    </xf>
    <xf numFmtId="0" fontId="9" fillId="2" borderId="8" xfId="0" applyFont="1" applyFill="1" applyBorder="1" applyAlignment="1" applyProtection="1">
      <alignment horizontal="center" vertical="center"/>
    </xf>
    <xf numFmtId="0" fontId="7" fillId="2" borderId="9" xfId="0" applyFont="1" applyFill="1" applyBorder="1" applyAlignment="1">
      <alignment horizontal="center" vertical="center"/>
    </xf>
    <xf numFmtId="0" fontId="28" fillId="0" borderId="0" xfId="0" applyFont="1" applyAlignment="1">
      <alignment wrapText="1"/>
    </xf>
    <xf numFmtId="0" fontId="28" fillId="0" borderId="0" xfId="0" applyNumberFormat="1" applyFont="1" applyAlignment="1">
      <alignment wrapText="1"/>
    </xf>
    <xf numFmtId="0" fontId="28" fillId="0" borderId="0" xfId="0" applyFont="1" applyAlignment="1" applyProtection="1">
      <alignment wrapText="1"/>
      <protection locked="0"/>
    </xf>
  </cellXfs>
  <cellStyles count="4">
    <cellStyle name="Link" xfId="1" builtinId="8"/>
    <cellStyle name="Link 2" xfId="3" xr:uid="{00000000-0005-0000-0000-000001000000}"/>
    <cellStyle name="Standard" xfId="0" builtinId="0"/>
    <cellStyle name="Standard 2" xfId="2" xr:uid="{00000000-0005-0000-0000-000003000000}"/>
  </cellStyles>
  <dxfs count="48">
    <dxf>
      <font>
        <color theme="0"/>
      </font>
      <fill>
        <patternFill>
          <bgColor theme="0"/>
        </patternFill>
      </fill>
    </dxf>
    <dxf>
      <font>
        <color theme="0"/>
      </font>
      <fill>
        <patternFill>
          <bgColor theme="0"/>
        </patternFill>
      </fill>
    </dxf>
    <dxf>
      <alignment horizontal="general" textRotation="0" wrapText="1" indent="0" justifyLastLine="0" shrinkToFit="0" readingOrder="0"/>
      <protection locked="0" hidden="0"/>
    </dxf>
    <dxf>
      <alignment horizontal="general" textRotation="0" wrapText="1" indent="0" justifyLastLine="0" shrinkToFit="0" readingOrder="0"/>
    </dxf>
    <dxf>
      <alignment horizontal="general" textRotation="0" wrapText="1" indent="0" justifyLastLine="0" shrinkToFit="0" readingOrder="0"/>
    </dxf>
    <dxf>
      <numFmt numFmtId="0" formatCode="General"/>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font>
        <color theme="0"/>
      </font>
      <fill>
        <patternFill>
          <bgColor theme="0"/>
        </patternFill>
      </fill>
    </dxf>
    <dxf>
      <font>
        <color rgb="FFFF0000"/>
      </font>
    </dxf>
    <dxf>
      <font>
        <color theme="0"/>
      </font>
      <fill>
        <patternFill>
          <bgColor theme="0"/>
        </patternFill>
      </fill>
    </dxf>
    <dxf>
      <font>
        <color rgb="FFFF000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theme="0"/>
      </font>
      <fill>
        <patternFill>
          <bgColor theme="0"/>
        </patternFill>
      </fill>
    </dxf>
    <dxf>
      <font>
        <color rgb="FFFF0000"/>
      </font>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rgb="FFFF0000"/>
      </font>
    </dxf>
    <dxf>
      <font>
        <color theme="0"/>
      </font>
      <fill>
        <patternFill>
          <bgColor theme="0"/>
        </patternFill>
      </fill>
    </dxf>
    <dxf>
      <font>
        <color theme="0"/>
      </font>
      <fill>
        <patternFill>
          <bgColor theme="0"/>
        </patternFill>
      </fill>
    </dxf>
    <dxf>
      <font>
        <color rgb="FFFF0000"/>
      </font>
    </dxf>
    <dxf>
      <font>
        <color rgb="FFFF000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theme="0"/>
      </font>
      <fill>
        <patternFill>
          <bgColor theme="0"/>
        </patternFill>
      </fill>
    </dxf>
    <dxf>
      <font>
        <color rgb="FFFF0000"/>
      </font>
    </dxf>
    <dxf>
      <font>
        <color theme="0"/>
      </font>
    </dxf>
    <dxf>
      <font>
        <color rgb="FFFF0000"/>
      </font>
    </dxf>
    <dxf>
      <font>
        <color theme="0"/>
      </font>
      <fill>
        <patternFill>
          <bgColor theme="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creativecommons.org/licenses/by/3.0/de/"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22225</xdr:colOff>
      <xdr:row>1</xdr:row>
      <xdr:rowOff>15874</xdr:rowOff>
    </xdr:from>
    <xdr:to>
      <xdr:col>0</xdr:col>
      <xdr:colOff>2720975</xdr:colOff>
      <xdr:row>1</xdr:row>
      <xdr:rowOff>879475</xdr:rowOff>
    </xdr:to>
    <xdr:sp macro="" textlink="">
      <xdr:nvSpPr>
        <xdr:cNvPr id="2" name="Textfield_Copyrights" descr="(c) MBT Mechtersheimer GbR">
          <a:extLst>
            <a:ext uri="{FF2B5EF4-FFF2-40B4-BE49-F238E27FC236}">
              <a16:creationId xmlns:a16="http://schemas.microsoft.com/office/drawing/2014/main" id="{47656398-89C9-4855-9D97-15037601EEBA}"/>
            </a:ext>
          </a:extLst>
        </xdr:cNvPr>
        <xdr:cNvSpPr txBox="1"/>
      </xdr:nvSpPr>
      <xdr:spPr>
        <a:xfrm>
          <a:off x="22225" y="1012824"/>
          <a:ext cx="2689225" cy="869951"/>
        </a:xfrm>
        <a:prstGeom prst="rect">
          <a:avLst/>
        </a:prstGeom>
        <a:gradFill>
          <a:gsLst>
            <a:gs pos="0">
              <a:schemeClr val="accent1">
                <a:lumMod val="40000"/>
                <a:lumOff val="60000"/>
              </a:schemeClr>
            </a:gs>
            <a:gs pos="100000">
              <a:schemeClr val="bg1">
                <a:lumMod val="85000"/>
              </a:schemeClr>
            </a:gs>
          </a:gsLst>
          <a:lin ang="5400000" scaled="0"/>
        </a:gradFill>
        <a:ln w="9525" cmpd="sng">
          <a:noFill/>
        </a:ln>
        <a:scene3d>
          <a:camera prst="orthographicFront"/>
          <a:lightRig rig="threePt" dir="t"/>
        </a:scene3d>
        <a:sp3d>
          <a:bevelT w="88900" h="50800" prst="softRound"/>
          <a:bevelB w="889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MBT DAG Directive Application Guide nach maschinenrichtlinie.de
Version 1.4
© MBT Ostermann GmbH</a:t>
          </a:r>
        </a:p>
      </xdr:txBody>
    </xdr:sp>
    <xdr:clientData/>
  </xdr:twoCellAnchor>
  <xdr:oneCellAnchor>
    <xdr:from>
      <xdr:col>0</xdr:col>
      <xdr:colOff>50800</xdr:colOff>
      <xdr:row>0</xdr:row>
      <xdr:rowOff>82550</xdr:rowOff>
    </xdr:from>
    <xdr:ext cx="2171701" cy="609013"/>
    <xdr:sp macro="" textlink="">
      <xdr:nvSpPr>
        <xdr:cNvPr id="3" name="Textfield_License" descr="http://creativecommons.org/licenses/by/3.0/de/">
          <a:hlinkClick xmlns:r="http://schemas.openxmlformats.org/officeDocument/2006/relationships" r:id="rId1"/>
          <a:extLst>
            <a:ext uri="{FF2B5EF4-FFF2-40B4-BE49-F238E27FC236}">
              <a16:creationId xmlns:a16="http://schemas.microsoft.com/office/drawing/2014/main" id="{D01057BD-1B84-4CB8-A2DF-95A2B9568FDC}"/>
            </a:ext>
          </a:extLst>
        </xdr:cNvPr>
        <xdr:cNvSpPr/>
      </xdr:nvSpPr>
      <xdr:spPr>
        <a:xfrm>
          <a:off x="50800" y="82550"/>
          <a:ext cx="2171701" cy="609013"/>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noFill/>
        </a:ln>
        <a:effectLst/>
        <a:scene3d>
          <a:camera prst="orthographicFront"/>
          <a:lightRig rig="threePt" dir="t"/>
        </a:scene3d>
        <a:sp3d>
          <a:bevelT prst="convex"/>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lang="de-DE" sz="1100">
              <a:solidFill>
                <a:sysClr val="windowText" lastClr="000000"/>
              </a:solidFill>
            </a:rPr>
            <a:t>Lizenz:
CC BY 3.0 DE
Namensnennung 3.0 Deutschland</a:t>
          </a: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editAs="absolute">
    <xdr:from>
      <xdr:col>4</xdr:col>
      <xdr:colOff>53975</xdr:colOff>
      <xdr:row>0</xdr:row>
      <xdr:rowOff>15875</xdr:rowOff>
    </xdr:from>
    <xdr:to>
      <xdr:col>7</xdr:col>
      <xdr:colOff>454025</xdr:colOff>
      <xdr:row>3</xdr:row>
      <xdr:rowOff>92076</xdr:rowOff>
    </xdr:to>
    <xdr:sp macro="" textlink="">
      <xdr:nvSpPr>
        <xdr:cNvPr id="2" name="Textfield_Copyrights" descr="(c) MBT Mechtersheimer GbR">
          <a:extLst>
            <a:ext uri="{FF2B5EF4-FFF2-40B4-BE49-F238E27FC236}">
              <a16:creationId xmlns:a16="http://schemas.microsoft.com/office/drawing/2014/main" id="{F8E3485E-715B-494C-9E6F-EE3B3393FC4E}"/>
            </a:ext>
          </a:extLst>
        </xdr:cNvPr>
        <xdr:cNvSpPr txBox="1"/>
      </xdr:nvSpPr>
      <xdr:spPr>
        <a:xfrm>
          <a:off x="3578225" y="15875"/>
          <a:ext cx="2686050" cy="863601"/>
        </a:xfrm>
        <a:prstGeom prst="rect">
          <a:avLst/>
        </a:prstGeom>
        <a:gradFill>
          <a:gsLst>
            <a:gs pos="0">
              <a:schemeClr val="accent1">
                <a:lumMod val="40000"/>
                <a:lumOff val="60000"/>
              </a:schemeClr>
            </a:gs>
            <a:gs pos="100000">
              <a:schemeClr val="bg1">
                <a:lumMod val="85000"/>
              </a:schemeClr>
            </a:gs>
          </a:gsLst>
          <a:lin ang="5400000" scaled="0"/>
        </a:gradFill>
        <a:ln w="9525" cmpd="sng">
          <a:noFill/>
        </a:ln>
        <a:scene3d>
          <a:camera prst="orthographicFront"/>
          <a:lightRig rig="threePt" dir="t"/>
        </a:scene3d>
        <a:sp3d>
          <a:bevelT w="88900" h="50800" prst="softRound"/>
          <a:bevelB w="889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MBT DAG Directive</a:t>
          </a:r>
          <a:r>
            <a:rPr lang="de-DE" sz="1200" baseline="0"/>
            <a:t> Application Guide</a:t>
          </a:r>
          <a:r>
            <a:rPr lang="de-DE" sz="1200"/>
            <a:t> nach maschinenrichtlinie.de
Version 1.4
© MBT Ostermann GmbH</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C1:F244" totalsRowShown="0" headerRowDxfId="7" dataDxfId="6">
  <autoFilter ref="C1:F244" xr:uid="{00000000-0009-0000-0100-000001000000}"/>
  <tableColumns count="4">
    <tableColumn id="1" xr3:uid="{00000000-0010-0000-0000-000001000000}" name="used" dataDxfId="5">
      <calculatedColumnFormula>IF(Setup!$C$2="x",Tabelle1[[#This Row],[Deutsch]],IF(Setup!$C$3="x",Tabelle1[[#This Row],[English]],IF(Setup!$C$4="x",Tabelle1[[#This Row],[Français]],Tabelle1[[#This Row],[Deutsch]])))</calculatedColumnFormula>
    </tableColumn>
    <tableColumn id="2" xr3:uid="{00000000-0010-0000-0000-000002000000}" name="Deutsch" dataDxfId="4"/>
    <tableColumn id="3" xr3:uid="{00000000-0010-0000-0000-000003000000}" name="English" dataDxfId="3"/>
    <tableColumn id="4" xr3:uid="{00000000-0010-0000-0000-000004000000}" name="Français" dataDxfId="2"/>
  </tableColumns>
  <tableStyleInfo name="TableStyleMedium17"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maschinenrichtlinie.de/maschinenrichtlinie/neue-mrl-2006-42-eg/spezielle-richtlinien/" TargetMode="External"/><Relationship Id="rId13" Type="http://schemas.openxmlformats.org/officeDocument/2006/relationships/hyperlink" Target="http://www.maschinenrichtlinie.de/maschinenrichtlinie/neue-mrl-2006-42-eg/spezielle-richtlinien/" TargetMode="External"/><Relationship Id="rId18" Type="http://schemas.openxmlformats.org/officeDocument/2006/relationships/hyperlink" Target="http://www.maschinenrichtlinie.de/maschinenrichtlinie/neue-mrl-2006-42-eg/spezielle-richtlinien/" TargetMode="External"/><Relationship Id="rId3" Type="http://schemas.openxmlformats.org/officeDocument/2006/relationships/hyperlink" Target="http://www.maschinenrichtlinie.de/maschinenrichtlinie/neue-mrl-2006-42-eg/spezielle-richtlinien/" TargetMode="External"/><Relationship Id="rId21" Type="http://schemas.openxmlformats.org/officeDocument/2006/relationships/hyperlink" Target="http://www.maschinenrichtlinie.de/maschinenrichtlinie/neue-mrl-2006-42-eg/spezielle-richtlinien/" TargetMode="External"/><Relationship Id="rId7" Type="http://schemas.openxmlformats.org/officeDocument/2006/relationships/hyperlink" Target="http://www.maschinenrichtlinie.de/maschinenrichtlinie/neue-mrl-2006-42-eg/spezielle-richtlinien/" TargetMode="External"/><Relationship Id="rId12" Type="http://schemas.openxmlformats.org/officeDocument/2006/relationships/hyperlink" Target="http://www.maschinenrichtlinie.de/maschinenrichtlinie/neue-mrl-2006-42-eg/spezielle-richtlinien/" TargetMode="External"/><Relationship Id="rId17" Type="http://schemas.openxmlformats.org/officeDocument/2006/relationships/hyperlink" Target="http://www.maschinenrichtlinie.de/maschinenrichtlinie/neue-mrl-2006-42-eg/spezielle-richtlinien/" TargetMode="External"/><Relationship Id="rId2" Type="http://schemas.openxmlformats.org/officeDocument/2006/relationships/hyperlink" Target="http://www.maschinenrichtlinie.de/maschinenrichtlinie/neue-mrl-2006-42-eg/spezielle-richtlinien/" TargetMode="External"/><Relationship Id="rId16" Type="http://schemas.openxmlformats.org/officeDocument/2006/relationships/hyperlink" Target="http://www.maschinenrichtlinie.de/maschinenrichtlinie/neue-mrl-2006-42-eg/spezielle-richtlinien/" TargetMode="External"/><Relationship Id="rId20" Type="http://schemas.openxmlformats.org/officeDocument/2006/relationships/hyperlink" Target="http://www.maschinenrichtlinie.de/maschinenrichtlinie/neue-mrl-2006-42-eg/spezielle-richtlinien/" TargetMode="External"/><Relationship Id="rId1" Type="http://schemas.openxmlformats.org/officeDocument/2006/relationships/hyperlink" Target="http://www.maschinenrichtlinie.de/maschinenrichtlinie/neue-mrl-2006-42-eg/spezielle-richtlinien/" TargetMode="External"/><Relationship Id="rId6" Type="http://schemas.openxmlformats.org/officeDocument/2006/relationships/hyperlink" Target="http://www.maschinenrichtlinie.de/maschinenrichtlinie/neue-mrl-2006-42-eg/spezielle-richtlinien/" TargetMode="External"/><Relationship Id="rId11" Type="http://schemas.openxmlformats.org/officeDocument/2006/relationships/hyperlink" Target="http://www.maschinenrichtlinie.de/maschinenrichtlinie/neue-mrl-2006-42-eg/spezielle-richtlinien/" TargetMode="External"/><Relationship Id="rId24" Type="http://schemas.openxmlformats.org/officeDocument/2006/relationships/drawing" Target="../drawings/drawing1.xml"/><Relationship Id="rId5" Type="http://schemas.openxmlformats.org/officeDocument/2006/relationships/hyperlink" Target="http://www.maschinenrichtlinie.de/maschinenrichtlinie/neue-mrl-2006-42-eg/spezielle-richtlinien/" TargetMode="External"/><Relationship Id="rId15" Type="http://schemas.openxmlformats.org/officeDocument/2006/relationships/hyperlink" Target="http://www.maschinenrichtlinie.de/maschinenrichtlinie/neue-mrl-2006-42-eg/spezielle-richtlinien/" TargetMode="External"/><Relationship Id="rId23" Type="http://schemas.openxmlformats.org/officeDocument/2006/relationships/printerSettings" Target="../printerSettings/printerSettings2.bin"/><Relationship Id="rId10" Type="http://schemas.openxmlformats.org/officeDocument/2006/relationships/hyperlink" Target="http://www.maschinenrichtlinie.de/maschinenrichtlinie/neue-mrl-2006-42-eg/spezielle-richtlinien/" TargetMode="External"/><Relationship Id="rId19" Type="http://schemas.openxmlformats.org/officeDocument/2006/relationships/hyperlink" Target="http://www.maschinenrichtlinie.de/maschinenrichtlinie/neue-mrl-2006-42-eg/spezielle-richtlinien/" TargetMode="External"/><Relationship Id="rId4" Type="http://schemas.openxmlformats.org/officeDocument/2006/relationships/hyperlink" Target="http://www.maschinenrichtlinie.de/maschinenrichtlinie/neue-mrl-2006-42-eg/spezielle-richtlinien/" TargetMode="External"/><Relationship Id="rId9" Type="http://schemas.openxmlformats.org/officeDocument/2006/relationships/hyperlink" Target="http://www.maschinenrichtlinie.de/maschinenrichtlinie/neue-mrl-2006-42-eg/spezielle-richtlinien/" TargetMode="External"/><Relationship Id="rId14" Type="http://schemas.openxmlformats.org/officeDocument/2006/relationships/hyperlink" Target="http://www.maschinenrichtlinie.de/maschinenrichtlinie/neue-mrl-2006-42-eg/spezielle-richtlinien/" TargetMode="External"/><Relationship Id="rId22" Type="http://schemas.openxmlformats.org/officeDocument/2006/relationships/hyperlink" Target="http://www.maschinenrichtlinie.de/maschinenrichtlinie/neue-mrl-2006-42-eg/spezielle-richtlinie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maschinenrichtlinie.de/maschinenrichtlinie/maschinenrichtlinie-200642eg-kommentar-geltungsbereich/verantwortliche-personen/verlaengerte-werkbank/" TargetMode="External"/><Relationship Id="rId1" Type="http://schemas.openxmlformats.org/officeDocument/2006/relationships/hyperlink" Target="http://www.maschinenrichtlinie.de/maschinenrichtlinie/maschinenrichtlinie-200642eg-kommentar-geltungsbereich/verantwortliche-personen/eigenhersteller-maschinenrichtlinie-2006-42-eg/"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maschinenrichtlinie.de/maschinenrichtlinie/neue-mrl-2006-42-eg/spezielle-richtlinien/" TargetMode="External"/><Relationship Id="rId1" Type="http://schemas.openxmlformats.org/officeDocument/2006/relationships/hyperlink" Target="https://eur-lex.europa.eu/legal-content/de/ALL/?uri=CELEX:32014L0034"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eur-lex.europa.eu/legal-content/DE/TXT/?uri=uriserv:OJ.L_.2014.096.01.0357.01.DEU" TargetMode="External"/><Relationship Id="rId2" Type="http://schemas.openxmlformats.org/officeDocument/2006/relationships/hyperlink" Target="http://www.maschinenrichtlinie.de/maschinenrichtlinie/neue-mrl-2006-42-eg/spezielle-richtlinien/" TargetMode="External"/><Relationship Id="rId1" Type="http://schemas.openxmlformats.org/officeDocument/2006/relationships/hyperlink" Target="http://www.maschinenrichtlinie.de/maschinenrichtlinie/maschinenrichtlinie-200642eg-kommentar-geltungsbereich/ausnahmen/niederspannungsgeraete-maschinenrichtlinie-2006-42-eg/"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www.maschinenrichtlinie.de/maschinenrichtlinie/neue-mrl-2006-42-eg/anwendungsbereich/auswechselbare-ausruestungen/" TargetMode="External"/><Relationship Id="rId18" Type="http://schemas.openxmlformats.org/officeDocument/2006/relationships/hyperlink" Target="http://www.maschinenrichtlinie.de/maschinenrichtlinie/neue-mrl-2006-42-eg/anwendungsbereich/sicherheitsbauteile-nach-maschinenrichtlinie/" TargetMode="External"/><Relationship Id="rId26" Type="http://schemas.openxmlformats.org/officeDocument/2006/relationships/hyperlink" Target="http://www.maschinenrichtlinie.de/maschinenrichtlinie/neue-mrl-2006-42-eg/ausnahmen/nuklearmaschinen/" TargetMode="External"/><Relationship Id="rId39" Type="http://schemas.openxmlformats.org/officeDocument/2006/relationships/hyperlink" Target="http://www.maschinenrichtlinie.de/maschinenrichtlinie/maschinenrichtlinie-200642eg-kommentar-geltungsbereich/ausnahmen/niederspannungsgeraete-maschinenrichtlinie-2006-42-eg/" TargetMode="External"/><Relationship Id="rId21" Type="http://schemas.openxmlformats.org/officeDocument/2006/relationships/hyperlink" Target="http://www.maschinenrichtlinie.de/maschinenrichtlinie/neue-mrl-2006-42-eg/anwendungsbereich/ketten-seile-gurte/" TargetMode="External"/><Relationship Id="rId34" Type="http://schemas.openxmlformats.org/officeDocument/2006/relationships/hyperlink" Target="http://www.maschinenrichtlinie.de/maschinenrichtlinie/maschinenrichtlinie-200642eg-kommentar-geltungsbereich/ausnahmen/befoerderungsmittel-maschinenrichtlinie-2006-42-eg/" TargetMode="External"/><Relationship Id="rId42" Type="http://schemas.openxmlformats.org/officeDocument/2006/relationships/hyperlink" Target="http://www.maschinenrichtlinie.de/maschinenrichtlinie/maschinenrichtlinie-200642eg-kommentar-geltungsbereich/ausnahmen/hochspannungsausruestungen-maschinenrichtlinie-2006-42-eg/" TargetMode="External"/><Relationship Id="rId7" Type="http://schemas.openxmlformats.org/officeDocument/2006/relationships/hyperlink" Target="http://www.maschinenrichtlinie.de/maschinenrichtlinie/neue-mrl-2006-42-eg/anwendungsbereich/maschinen-befoerderungsmittel/" TargetMode="External"/><Relationship Id="rId2" Type="http://schemas.openxmlformats.org/officeDocument/2006/relationships/hyperlink" Target="http://www.maschinenrichtlinie.de/maschinenrichtlinie/neue-mrl-2006-42-eg/anwendungsbereich/maschinen-im-engeren-sinn/" TargetMode="External"/><Relationship Id="rId16" Type="http://schemas.openxmlformats.org/officeDocument/2006/relationships/hyperlink" Target="http://www.maschinenrichtlinie.de/maschinenrichtlinie/neue-mrl-2006-42-eg/anwendungsbereich/sicherheitsbauteile-nach-maschinenrichtlinie/" TargetMode="External"/><Relationship Id="rId29" Type="http://schemas.openxmlformats.org/officeDocument/2006/relationships/hyperlink" Target="http://www.maschinenrichtlinie.de/maschinenrichtlinie/maschinenrichtlinie-200642eg-kommentar-geltungsbereich/ausnahmen/militaermaschinen-maschinenrichtlinie-2006-42-eg/" TargetMode="External"/><Relationship Id="rId1" Type="http://schemas.openxmlformats.org/officeDocument/2006/relationships/hyperlink" Target="http://www.maschinenrichtlinie.de/downloads/" TargetMode="External"/><Relationship Id="rId6" Type="http://schemas.openxmlformats.org/officeDocument/2006/relationships/hyperlink" Target="http://www.maschinenrichtlinie.de/maschinenrichtlinie/neue-mrl-2006-42-eg/anwendungsbereich/maschine-anschlussfertig/" TargetMode="External"/><Relationship Id="rId11" Type="http://schemas.openxmlformats.org/officeDocument/2006/relationships/hyperlink" Target="http://www.maschinenrichtlinie.de/maschinenrichtlinie/neue-mrl-2006-42-eg/anwendungsbereich/maschinenanlagen-nach-maschinenrichtlinie/" TargetMode="External"/><Relationship Id="rId24" Type="http://schemas.openxmlformats.org/officeDocument/2006/relationships/hyperlink" Target="http://www.maschinenrichtlinie.de/maschinenrichtlinie/neue-mrl-2006-42-eg/ausnahmen/ersatzteile/" TargetMode="External"/><Relationship Id="rId32" Type="http://schemas.openxmlformats.org/officeDocument/2006/relationships/hyperlink" Target="http://www.maschinenrichtlinie.de/maschinenrichtlinie/maschinenrichtlinie-200642eg-kommentar-geltungsbereich/ausnahmen/befoerderungsmittel-maschinenrichtlinie-2006-42-eg/" TargetMode="External"/><Relationship Id="rId37" Type="http://schemas.openxmlformats.org/officeDocument/2006/relationships/hyperlink" Target="http://www.maschinenrichtlinie.de/maschinenrichtlinie/neue-mrl-2006-42-eg/ausnahmen/seeschiffe-offshoreanlagen/" TargetMode="External"/><Relationship Id="rId40" Type="http://schemas.openxmlformats.org/officeDocument/2006/relationships/hyperlink" Target="http://www.maschinenrichtlinie.de/maschinenrichtlinie/maschinenrichtlinie-200642eg-kommentar-geltungsbereich/ausnahmen/niederspannungsgeraete-maschinenrichtlinie-2006-42-eg/" TargetMode="External"/><Relationship Id="rId45" Type="http://schemas.openxmlformats.org/officeDocument/2006/relationships/hyperlink" Target="http://www.maschinenrichtlinie.de/maschinenrichtlinie/maschinenrichtlinie-200642eg-kommentar-geltungsbereich/ausnahmen/niederspannungsgeraete-maschinenrichtlinie-2006-42-eg/" TargetMode="External"/><Relationship Id="rId5" Type="http://schemas.openxmlformats.org/officeDocument/2006/relationships/hyperlink" Target="http://www.maschinenrichtlinie.de/maschinenrichtlinie/neue-mrl-2006-42-eg/anwendungsbereich/maschinen-im-engeren-sinn/" TargetMode="External"/><Relationship Id="rId15" Type="http://schemas.openxmlformats.org/officeDocument/2006/relationships/hyperlink" Target="http://www.maschinenrichtlinie.de/maschinenrichtlinie/neue-mrl-2006-42-eg/anwendungsbereich/auswechselbare-ausruestungen/" TargetMode="External"/><Relationship Id="rId23" Type="http://schemas.openxmlformats.org/officeDocument/2006/relationships/hyperlink" Target="http://www.maschinenrichtlinie.de/maschinenrichtlinie/neue-mrl-2006-42-eg/ausnahmen/" TargetMode="External"/><Relationship Id="rId28" Type="http://schemas.openxmlformats.org/officeDocument/2006/relationships/hyperlink" Target="http://www.maschinenrichtlinie.de/maschinenrichtlinie/maschinenrichtlinie-200642eg-kommentar-geltungsbereich/ausnahmen/militaermaschinen-maschinenrichtlinie-2006-42-eg/" TargetMode="External"/><Relationship Id="rId36" Type="http://schemas.openxmlformats.org/officeDocument/2006/relationships/hyperlink" Target="http://www.maschinenrichtlinie.de/maschinenrichtlinie/maschinenrichtlinie-200642eg-kommentar-geltungsbereich/ausnahmen/buehnenmaschinen-maschinenrichtlinie-2006-42-eg/" TargetMode="External"/><Relationship Id="rId10" Type="http://schemas.openxmlformats.org/officeDocument/2006/relationships/hyperlink" Target="http://www.maschinenrichtlinie.de/maschinenrichtlinie/neue-mrl-2006-42-eg/anwendungsbereich/maschinenanlagen-nach-maschinenrichtlinie/" TargetMode="External"/><Relationship Id="rId19" Type="http://schemas.openxmlformats.org/officeDocument/2006/relationships/hyperlink" Target="http://www.maschinenrichtlinie.de/maschinenrichtlinie/neue-mrl-2006-42-eg/anwendungsbereich/sicherheitsbauteile-nach-maschinenrichtlinie/" TargetMode="External"/><Relationship Id="rId31" Type="http://schemas.openxmlformats.org/officeDocument/2006/relationships/hyperlink" Target="http://www.maschinenrichtlinie.de/maschinenrichtlinie/maschinenrichtlinie-200642eg-kommentar-geltungsbereich/ausnahmen/befoerderungsmittel-maschinenrichtlinie-2006-42-eg/" TargetMode="External"/><Relationship Id="rId44" Type="http://schemas.openxmlformats.org/officeDocument/2006/relationships/hyperlink" Target="http://www.maschinenrichtlinie.de/maschinenrichtlinie/neue-mrl-2006-42-eg/anwendungsbereich/sicherheitsbauteile-nach-maschinenrichtlinie/" TargetMode="External"/><Relationship Id="rId4" Type="http://schemas.openxmlformats.org/officeDocument/2006/relationships/hyperlink" Target="http://www.maschinenrichtlinie.de/maschinenrichtlinie/neue-mrl-2006-42-eg/anwendungsbereich/maschinen-im-engeren-sinn/" TargetMode="External"/><Relationship Id="rId9" Type="http://schemas.openxmlformats.org/officeDocument/2006/relationships/hyperlink" Target="http://www.maschinenrichtlinie.de/maschinenrichtlinie/neue-mrl-2006-42-eg/anwendungsbereich/maschinenanlagen-nach-maschinenrichtlinie/" TargetMode="External"/><Relationship Id="rId14" Type="http://schemas.openxmlformats.org/officeDocument/2006/relationships/hyperlink" Target="http://www.maschinenrichtlinie.de/maschinenrichtlinie/neue-mrl-2006-42-eg/sicherheits-anforderungen/fuer-alle-maschinen/inhalt-betriebsanleitung/" TargetMode="External"/><Relationship Id="rId22" Type="http://schemas.openxmlformats.org/officeDocument/2006/relationships/hyperlink" Target="http://www.maschinenrichtlinie.de/maschinenrichtlinie/neue-mrl-2006-42-eg/anwendungsbereich/abnehmbare-gelenkwellen/" TargetMode="External"/><Relationship Id="rId27" Type="http://schemas.openxmlformats.org/officeDocument/2006/relationships/hyperlink" Target="http://www.maschinenrichtlinie.de/maschinenrichtlinie/neue-mrl-2006-42-eg/ausnahmen/waffen/" TargetMode="External"/><Relationship Id="rId30" Type="http://schemas.openxmlformats.org/officeDocument/2006/relationships/hyperlink" Target="http://www.maschinenrichtlinie.de/maschinenrichtlinie/maschinenrichtlinie-200642eg-kommentar-geltungsbereich/ausnahmen/schachtfoerderanlagen-maschinenrichtlinie-2006-42-eg/" TargetMode="External"/><Relationship Id="rId35" Type="http://schemas.openxmlformats.org/officeDocument/2006/relationships/hyperlink" Target="http://www.maschinenrichtlinie.de/maschinenrichtlinie/neue-mrl-2006-42-eg/ausnahmen/seeschiffe-offshoreanlagen/" TargetMode="External"/><Relationship Id="rId43" Type="http://schemas.openxmlformats.org/officeDocument/2006/relationships/hyperlink" Target="http://www.maschinenrichtlinie.de/maschinenrichtlinie/neue-mrl-2006-42-eg/spezielle-richtlinien/" TargetMode="External"/><Relationship Id="rId8" Type="http://schemas.openxmlformats.org/officeDocument/2006/relationships/hyperlink" Target="http://www.maschinenrichtlinie.de/maschinenrichtlinie/neue-mrl-2006-42-eg/anwendungsbereich/maschinenanlagen-nach-maschinenrichtlinie/" TargetMode="External"/><Relationship Id="rId3" Type="http://schemas.openxmlformats.org/officeDocument/2006/relationships/hyperlink" Target="http://www.maschinenrichtlinie.de/maschinenrichtlinie/neue-mrl-2006-42-eg/anwendungsbereich/maschinen-im-engeren-sinn/" TargetMode="External"/><Relationship Id="rId12" Type="http://schemas.openxmlformats.org/officeDocument/2006/relationships/hyperlink" Target="http://www.maschinenrichtlinie.de/maschinenrichtlinie/neue-mrl-2006-42-eg/anwendungsbereich/unvollstaendige-maschinen/" TargetMode="External"/><Relationship Id="rId17" Type="http://schemas.openxmlformats.org/officeDocument/2006/relationships/hyperlink" Target="http://www.maschinenrichtlinie.de/maschinenrichtlinie/neue-mrl-2006-42-eg/anwendungsbereich/sicherheitsbauteile-nach-maschinenrichtlinie/" TargetMode="External"/><Relationship Id="rId25" Type="http://schemas.openxmlformats.org/officeDocument/2006/relationships/hyperlink" Target="http://www.maschinenrichtlinie.de/maschinenrichtlinie/neue-mrl-2006-42-eg/ausnahmen/jahrmarktsgeraete/" TargetMode="External"/><Relationship Id="rId33" Type="http://schemas.openxmlformats.org/officeDocument/2006/relationships/hyperlink" Target="http://www.maschinenrichtlinie.de/maschinenrichtlinie/maschinenrichtlinie-200642eg-kommentar-geltungsbereich/ausnahmen/befoerderungsmittel-maschinenrichtlinie-2006-42-eg/" TargetMode="External"/><Relationship Id="rId38" Type="http://schemas.openxmlformats.org/officeDocument/2006/relationships/hyperlink" Target="http://www.maschinenrichtlinie.de/maschinenrichtlinie/neue-mrl-2006-42-eg/ausnahmen/forschungs-labormaschinen/" TargetMode="External"/><Relationship Id="rId46" Type="http://schemas.openxmlformats.org/officeDocument/2006/relationships/printerSettings" Target="../printerSettings/printerSettings6.bin"/><Relationship Id="rId20" Type="http://schemas.openxmlformats.org/officeDocument/2006/relationships/hyperlink" Target="http://www.maschinenrichtlinie.de/maschinenrichtlinie/neue-mrl-2006-42-eg/anwendungsbereich/lastaufnahmemittel/" TargetMode="External"/><Relationship Id="rId41" Type="http://schemas.openxmlformats.org/officeDocument/2006/relationships/hyperlink" Target="http://www.maschinenrichtlinie.de/maschinenrichtlinie/maschinenrichtlinie-200642eg-kommentar-geltungsbereich/ausnahmen/niederspannungsgeraete-maschinenrichtlinie-2006-42-e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4"/>
  <sheetViews>
    <sheetView workbookViewId="0">
      <selection activeCell="B4" sqref="B4"/>
    </sheetView>
  </sheetViews>
  <sheetFormatPr baseColWidth="10" defaultRowHeight="14.4" x14ac:dyDescent="0.3"/>
  <cols>
    <col min="1" max="1" width="39.5546875" customWidth="1"/>
    <col min="2" max="2" width="50.5546875" customWidth="1"/>
  </cols>
  <sheetData>
    <row r="1" spans="1:4" ht="33.75" customHeight="1" thickBot="1" x14ac:dyDescent="0.35">
      <c r="A1" s="185" t="str">
        <f>Language!C13</f>
        <v>Produktdaten</v>
      </c>
      <c r="B1" s="185"/>
      <c r="C1" s="40"/>
      <c r="D1" s="40"/>
    </row>
    <row r="2" spans="1:4" ht="25.5" customHeight="1" x14ac:dyDescent="0.3">
      <c r="A2" s="123" t="str">
        <f>Language!C14</f>
        <v>Hersteller:</v>
      </c>
      <c r="B2" s="172"/>
      <c r="C2" s="40"/>
      <c r="D2" s="40"/>
    </row>
    <row r="3" spans="1:4" ht="24.9" customHeight="1" x14ac:dyDescent="0.3">
      <c r="A3" s="123" t="str">
        <f>Language!C15</f>
        <v>Anschrift des Herstellers:</v>
      </c>
      <c r="B3" s="173"/>
      <c r="C3" s="40"/>
      <c r="D3" s="40"/>
    </row>
    <row r="4" spans="1:4" ht="24.9" customHeight="1" x14ac:dyDescent="0.3">
      <c r="A4" s="123" t="str">
        <f>Language!C16</f>
        <v>Version dieses Gesamtdokuments:</v>
      </c>
      <c r="B4" s="173"/>
      <c r="C4" s="40"/>
      <c r="D4" s="40"/>
    </row>
    <row r="5" spans="1:4" ht="24.9" customHeight="1" x14ac:dyDescent="0.3">
      <c r="A5" s="123" t="str">
        <f>Language!C17</f>
        <v>Datum der letzten Änderung:</v>
      </c>
      <c r="B5" s="173"/>
      <c r="C5" s="40"/>
      <c r="D5" s="40"/>
    </row>
    <row r="6" spans="1:4" ht="24.9" customHeight="1" x14ac:dyDescent="0.3">
      <c r="A6" s="123" t="str">
        <f>Language!C18</f>
        <v>Bezeichnung des Produkts:</v>
      </c>
      <c r="B6" s="173"/>
      <c r="C6" s="40"/>
      <c r="D6" s="40"/>
    </row>
    <row r="7" spans="1:4" ht="24.9" customHeight="1" x14ac:dyDescent="0.3">
      <c r="A7" s="123" t="str">
        <f>Language!C19</f>
        <v>Produkttyp:</v>
      </c>
      <c r="B7" s="173"/>
      <c r="C7" s="40"/>
      <c r="D7" s="40"/>
    </row>
    <row r="8" spans="1:4" ht="24.9" customHeight="1" x14ac:dyDescent="0.3">
      <c r="A8" s="123" t="str">
        <f>Language!C20</f>
        <v>Seriennummer:</v>
      </c>
      <c r="B8" s="173"/>
      <c r="C8" s="40"/>
      <c r="D8" s="40"/>
    </row>
    <row r="9" spans="1:4" ht="24.9" customHeight="1" x14ac:dyDescent="0.3">
      <c r="A9" s="123" t="str">
        <f>Language!C21</f>
        <v>Baujahr:</v>
      </c>
      <c r="B9" s="173"/>
      <c r="C9" s="40"/>
      <c r="D9" s="40"/>
    </row>
    <row r="10" spans="1:4" ht="24.9" customHeight="1" x14ac:dyDescent="0.3">
      <c r="A10" s="123" t="str">
        <f>Language!C22</f>
        <v>allgemeine Beschreibung des Produkts:</v>
      </c>
      <c r="B10" s="173"/>
      <c r="C10" s="40"/>
      <c r="D10" s="40"/>
    </row>
    <row r="11" spans="1:4" ht="24.9" customHeight="1" x14ac:dyDescent="0.3">
      <c r="A11" s="123" t="str">
        <f>Language!C23</f>
        <v>Bestimmungsgemäße Verwendung:</v>
      </c>
      <c r="B11" s="173"/>
      <c r="C11" s="40"/>
      <c r="D11" s="40"/>
    </row>
    <row r="12" spans="1:4" ht="69.75" customHeight="1" thickBot="1" x14ac:dyDescent="0.35">
      <c r="A12" s="123" t="str">
        <f>Language!C24</f>
        <v>Vernünftigerweise vorhersehbare Fehlanwendung (unter Berücksichtigung von Kundenrückmeldungen und bekannten Unfallgeschichten):</v>
      </c>
      <c r="B12" s="174"/>
      <c r="C12" s="40"/>
      <c r="D12" s="40"/>
    </row>
    <row r="13" spans="1:4" x14ac:dyDescent="0.3">
      <c r="A13" s="40"/>
      <c r="B13" s="40"/>
      <c r="C13" s="40"/>
      <c r="D13" s="40"/>
    </row>
    <row r="14" spans="1:4" x14ac:dyDescent="0.3">
      <c r="A14" s="40"/>
      <c r="B14" s="40"/>
      <c r="C14" s="40"/>
      <c r="D14" s="40"/>
    </row>
  </sheetData>
  <sheetProtection algorithmName="SHA-512" hashValue="WGLwH+cp6JJM5QU6cZpTnu7MTXzq51XEdSlYZu908KzGZBiid8Fd88IOdx2aev380HxSTiiRdIsU/+hjdz0COQ==" saltValue="wZ30ljP+fY5Iom+YQKo5nw==" spinCount="100000" sheet="1" objects="1" scenarios="1" formatRows="0" selectLockedCells="1"/>
  <mergeCells count="1">
    <mergeCell ref="A1:B1"/>
  </mergeCells>
  <pageMargins left="0.7" right="0.7" top="0.75" bottom="0.75" header="0.3" footer="0.3"/>
  <pageSetup paperSize="9" scale="9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AD52"/>
  <sheetViews>
    <sheetView workbookViewId="0">
      <pane xSplit="1" ySplit="2" topLeftCell="B3" activePane="bottomRight" state="frozen"/>
      <selection pane="topRight" activeCell="B1" sqref="B1"/>
      <selection pane="bottomLeft" activeCell="A3" sqref="A3"/>
      <selection pane="bottomRight" activeCell="A8" sqref="A8"/>
    </sheetView>
  </sheetViews>
  <sheetFormatPr baseColWidth="10" defaultRowHeight="14.4" x14ac:dyDescent="0.3"/>
  <cols>
    <col min="1" max="1" width="64.44140625" customWidth="1"/>
    <col min="2" max="2" width="15.109375" bestFit="1" customWidth="1"/>
    <col min="3" max="3" width="15.109375" customWidth="1"/>
    <col min="4" max="4" width="16.5546875" customWidth="1"/>
    <col min="5" max="5" width="25.5546875" customWidth="1"/>
    <col min="6" max="9" width="15.109375" bestFit="1" customWidth="1"/>
    <col min="10" max="11" width="16.6640625" bestFit="1" customWidth="1"/>
    <col min="12" max="18" width="15.109375" bestFit="1" customWidth="1"/>
    <col min="19" max="19" width="23.5546875" bestFit="1" customWidth="1"/>
    <col min="20" max="20" width="20.5546875" bestFit="1" customWidth="1"/>
    <col min="21" max="21" width="22.109375" bestFit="1" customWidth="1"/>
    <col min="22" max="24" width="17.88671875" bestFit="1" customWidth="1"/>
    <col min="25" max="25" width="19.33203125" bestFit="1" customWidth="1"/>
    <col min="26" max="26" width="17.88671875" bestFit="1" customWidth="1"/>
  </cols>
  <sheetData>
    <row r="1" spans="1:30" ht="78.75" customHeight="1" x14ac:dyDescent="0.3">
      <c r="A1" s="40"/>
      <c r="B1" s="40"/>
      <c r="C1" s="40"/>
      <c r="D1" s="40"/>
      <c r="E1" s="40"/>
      <c r="F1" s="40"/>
      <c r="G1" s="40"/>
      <c r="H1" s="40"/>
      <c r="I1" s="40"/>
      <c r="J1" s="40"/>
      <c r="K1" s="40"/>
      <c r="L1" s="40"/>
      <c r="M1" s="40"/>
      <c r="N1" s="40"/>
      <c r="O1" s="40"/>
      <c r="P1" s="40"/>
      <c r="Q1" s="40"/>
      <c r="R1" s="40"/>
      <c r="S1" s="40"/>
      <c r="T1" s="40"/>
      <c r="U1" s="40"/>
      <c r="V1" s="40"/>
      <c r="W1" s="40"/>
      <c r="X1" s="40"/>
      <c r="Y1" s="40"/>
      <c r="Z1" s="40"/>
    </row>
    <row r="2" spans="1:30" s="58" customFormat="1" ht="70.5" customHeight="1" thickBot="1" x14ac:dyDescent="0.35">
      <c r="B2" s="58" t="str">
        <f>Language!D38</f>
        <v>Maschinen</v>
      </c>
      <c r="C2" s="58" t="str">
        <f>Language!D39</f>
        <v>Atex</v>
      </c>
      <c r="D2" s="58" t="str">
        <f>Language!D40</f>
        <v>Niederspannung</v>
      </c>
      <c r="E2" s="59" t="s">
        <v>487</v>
      </c>
      <c r="F2" s="59" t="s">
        <v>470</v>
      </c>
      <c r="G2" s="59" t="s">
        <v>480</v>
      </c>
      <c r="H2" s="59" t="s">
        <v>483</v>
      </c>
      <c r="I2" s="59" t="s">
        <v>489</v>
      </c>
      <c r="J2" s="59" t="s">
        <v>485</v>
      </c>
      <c r="K2" s="59" t="s">
        <v>500</v>
      </c>
      <c r="L2" s="59" t="s">
        <v>501</v>
      </c>
      <c r="M2" s="59" t="s">
        <v>502</v>
      </c>
      <c r="N2" s="59" t="s">
        <v>468</v>
      </c>
      <c r="O2" s="59" t="s">
        <v>476</v>
      </c>
      <c r="P2" s="59" t="s">
        <v>491</v>
      </c>
      <c r="Q2" s="59" t="s">
        <v>478</v>
      </c>
      <c r="R2" s="59" t="s">
        <v>503</v>
      </c>
      <c r="S2" s="59" t="s">
        <v>505</v>
      </c>
      <c r="T2" s="59" t="s">
        <v>504</v>
      </c>
      <c r="U2" s="59" t="s">
        <v>472</v>
      </c>
      <c r="V2" s="59" t="s">
        <v>493</v>
      </c>
      <c r="W2" s="59" t="s">
        <v>506</v>
      </c>
      <c r="X2" s="59" t="s">
        <v>507</v>
      </c>
      <c r="Y2" s="59" t="s">
        <v>508</v>
      </c>
      <c r="Z2" s="59" t="s">
        <v>509</v>
      </c>
      <c r="AA2" s="60"/>
      <c r="AB2" s="60"/>
      <c r="AC2" s="60"/>
      <c r="AD2" s="60"/>
    </row>
    <row r="3" spans="1:30" ht="29.25" customHeight="1" thickBot="1" x14ac:dyDescent="0.4">
      <c r="A3" s="39" t="str">
        <f>Language!C26</f>
        <v>Ergebnis nach Richtlinie:</v>
      </c>
      <c r="B3" s="48" t="s">
        <v>7</v>
      </c>
      <c r="C3" s="49" t="s">
        <v>180</v>
      </c>
      <c r="D3" s="50" t="s">
        <v>59</v>
      </c>
      <c r="E3" s="45" t="s">
        <v>499</v>
      </c>
      <c r="F3" s="45" t="s">
        <v>469</v>
      </c>
      <c r="G3" s="45" t="s">
        <v>479</v>
      </c>
      <c r="H3" s="45" t="s">
        <v>482</v>
      </c>
      <c r="I3" s="45" t="s">
        <v>488</v>
      </c>
      <c r="J3" s="45" t="s">
        <v>484</v>
      </c>
      <c r="K3" s="45" t="s">
        <v>473</v>
      </c>
      <c r="L3" s="45" t="s">
        <v>495</v>
      </c>
      <c r="M3" s="45" t="s">
        <v>481</v>
      </c>
      <c r="N3" s="45" t="s">
        <v>467</v>
      </c>
      <c r="O3" s="45" t="s">
        <v>475</v>
      </c>
      <c r="P3" s="45" t="s">
        <v>490</v>
      </c>
      <c r="Q3" s="45" t="s">
        <v>477</v>
      </c>
      <c r="R3" s="45" t="s">
        <v>466</v>
      </c>
      <c r="S3" s="46" t="s">
        <v>497</v>
      </c>
      <c r="T3" s="46" t="s">
        <v>498</v>
      </c>
      <c r="U3" s="45" t="s">
        <v>471</v>
      </c>
      <c r="V3" s="45" t="s">
        <v>492</v>
      </c>
      <c r="W3" s="45" t="s">
        <v>494</v>
      </c>
      <c r="X3" s="45" t="s">
        <v>474</v>
      </c>
      <c r="Y3" s="45" t="s">
        <v>486</v>
      </c>
      <c r="Z3" s="51" t="s">
        <v>496</v>
      </c>
      <c r="AA3" s="52"/>
      <c r="AB3" s="53"/>
      <c r="AC3" s="44"/>
      <c r="AD3" s="44"/>
    </row>
    <row r="4" spans="1:30" ht="24.9" customHeight="1" thickTop="1" x14ac:dyDescent="0.3">
      <c r="A4" s="36" t="str">
        <f>Language!C27</f>
        <v>Das Produkt entspricht der Begriffsdefinition der Richtlinie.</v>
      </c>
      <c r="B4" s="32" t="str">
        <f>IF(OR('2006-42'!H4="x",'2006-42'!H39="x",'2006-42'!H51="x",'2006-42'!H58="x",'2006-42'!H59="x",'2006-42'!H72="x"),"x",IF('2006-42'!H30="x",Language!C41,"-"))</f>
        <v>-</v>
      </c>
      <c r="C4" s="30" t="str">
        <f>IF('2014-34'!H4="x","x","-")</f>
        <v>-</v>
      </c>
      <c r="D4" s="31" t="str">
        <f>IF('2014-35'!H4="x","x","-")</f>
        <v>-</v>
      </c>
      <c r="E4" s="102"/>
      <c r="F4" s="103"/>
      <c r="G4" s="103"/>
      <c r="H4" s="103"/>
      <c r="I4" s="103"/>
      <c r="J4" s="103"/>
      <c r="K4" s="103"/>
      <c r="L4" s="103"/>
      <c r="M4" s="103"/>
      <c r="N4" s="103"/>
      <c r="O4" s="103"/>
      <c r="P4" s="103"/>
      <c r="Q4" s="103"/>
      <c r="R4" s="103"/>
      <c r="S4" s="103"/>
      <c r="T4" s="103"/>
      <c r="U4" s="103"/>
      <c r="V4" s="103"/>
      <c r="W4" s="103"/>
      <c r="X4" s="103"/>
      <c r="Y4" s="103"/>
      <c r="Z4" s="104"/>
      <c r="AA4" s="54"/>
      <c r="AB4" s="47"/>
      <c r="AC4" s="40"/>
      <c r="AD4" s="40"/>
    </row>
    <row r="5" spans="1:30" ht="39.9" customHeight="1" x14ac:dyDescent="0.3">
      <c r="A5" s="37" t="str">
        <f>Language!C28</f>
        <v>Das Produkt ist aus dem Anwendungsbereich der Richtlinie ausgenommen.</v>
      </c>
      <c r="B5" s="33" t="str">
        <f>IF('2006-42'!H78="x","x","-")</f>
        <v>-</v>
      </c>
      <c r="C5" s="24" t="str">
        <f>IF('2014-34'!H31="x","x","-")</f>
        <v>-</v>
      </c>
      <c r="D5" s="26" t="str">
        <f>IF('2014-35'!H24="x","x","-")</f>
        <v>-</v>
      </c>
      <c r="E5" s="105"/>
      <c r="F5" s="106"/>
      <c r="G5" s="106"/>
      <c r="H5" s="106"/>
      <c r="I5" s="106"/>
      <c r="J5" s="106"/>
      <c r="K5" s="106"/>
      <c r="L5" s="106"/>
      <c r="M5" s="106"/>
      <c r="N5" s="106"/>
      <c r="O5" s="106"/>
      <c r="P5" s="106"/>
      <c r="Q5" s="106"/>
      <c r="R5" s="106"/>
      <c r="S5" s="106"/>
      <c r="T5" s="106"/>
      <c r="U5" s="106"/>
      <c r="V5" s="106"/>
      <c r="W5" s="106"/>
      <c r="X5" s="106"/>
      <c r="Y5" s="106"/>
      <c r="Z5" s="107"/>
      <c r="AA5" s="54"/>
      <c r="AB5" s="47"/>
      <c r="AC5" s="40"/>
      <c r="AD5" s="40"/>
    </row>
    <row r="6" spans="1:30" ht="39.9" customHeight="1" x14ac:dyDescent="0.3">
      <c r="A6" s="37" t="str">
        <f>Language!C29</f>
        <v>Produkt ist durch die Anwendung einer anderen Richtlinie aus dem Anwendungsbereich ausgenommen</v>
      </c>
      <c r="B6" s="33" t="str">
        <f>IF('2006-42'!H113="x","x","-")</f>
        <v>-</v>
      </c>
      <c r="C6" s="25" t="s">
        <v>170</v>
      </c>
      <c r="D6" s="26" t="str">
        <f>IF('2014-35'!H36="x","x","-")</f>
        <v>-</v>
      </c>
      <c r="E6" s="105"/>
      <c r="F6" s="106"/>
      <c r="G6" s="106"/>
      <c r="H6" s="106"/>
      <c r="I6" s="106"/>
      <c r="J6" s="106"/>
      <c r="K6" s="106"/>
      <c r="L6" s="106"/>
      <c r="M6" s="106"/>
      <c r="N6" s="106"/>
      <c r="O6" s="106"/>
      <c r="P6" s="106"/>
      <c r="Q6" s="106"/>
      <c r="R6" s="106"/>
      <c r="S6" s="106"/>
      <c r="T6" s="106"/>
      <c r="U6" s="106"/>
      <c r="V6" s="106"/>
      <c r="W6" s="106"/>
      <c r="X6" s="106"/>
      <c r="Y6" s="106"/>
      <c r="Z6" s="107"/>
      <c r="AA6" s="54"/>
      <c r="AB6" s="47"/>
      <c r="AC6" s="40"/>
      <c r="AD6" s="40"/>
    </row>
    <row r="7" spans="1:30" ht="24.9" customHeight="1" x14ac:dyDescent="0.3">
      <c r="A7" s="37" t="str">
        <f>Language!C30</f>
        <v>Produkt ist Eigenherstellung und von der Richtlinie nicht erfasst.</v>
      </c>
      <c r="B7" s="34" t="s">
        <v>170</v>
      </c>
      <c r="C7" s="25" t="s">
        <v>170</v>
      </c>
      <c r="D7" s="26" t="str">
        <f>IF(Start!D4="x","x","-")</f>
        <v>-</v>
      </c>
      <c r="E7" s="105"/>
      <c r="F7" s="106"/>
      <c r="G7" s="106"/>
      <c r="H7" s="106"/>
      <c r="I7" s="106"/>
      <c r="J7" s="106"/>
      <c r="K7" s="106"/>
      <c r="L7" s="106"/>
      <c r="M7" s="106"/>
      <c r="N7" s="106"/>
      <c r="O7" s="106"/>
      <c r="P7" s="106"/>
      <c r="Q7" s="106"/>
      <c r="R7" s="106"/>
      <c r="S7" s="106"/>
      <c r="T7" s="106"/>
      <c r="U7" s="106"/>
      <c r="V7" s="106"/>
      <c r="W7" s="106"/>
      <c r="X7" s="106"/>
      <c r="Y7" s="106"/>
      <c r="Z7" s="107"/>
      <c r="AA7" s="54"/>
      <c r="AB7" s="47"/>
      <c r="AC7" s="40"/>
      <c r="AD7" s="40"/>
    </row>
    <row r="8" spans="1:30" ht="39.9" customHeight="1" x14ac:dyDescent="0.3">
      <c r="A8" s="37" t="str">
        <f>Language!C31</f>
        <v>Produkt ist nur für Messen/Ausstellungen gedacht und die Richtlinie hat hierfür eine Ausnahme.</v>
      </c>
      <c r="B8" s="34" t="str">
        <f>IF('2006-42'!H117="x","x","-")</f>
        <v>-</v>
      </c>
      <c r="C8" s="25" t="str">
        <f>IF('2014-34'!H45="x","x","-")</f>
        <v>-</v>
      </c>
      <c r="D8" s="27" t="s">
        <v>170</v>
      </c>
      <c r="E8" s="105"/>
      <c r="F8" s="106"/>
      <c r="G8" s="106"/>
      <c r="H8" s="106"/>
      <c r="I8" s="106"/>
      <c r="J8" s="106"/>
      <c r="K8" s="106"/>
      <c r="L8" s="106"/>
      <c r="M8" s="106"/>
      <c r="N8" s="106"/>
      <c r="O8" s="106"/>
      <c r="P8" s="106"/>
      <c r="Q8" s="106"/>
      <c r="R8" s="106"/>
      <c r="S8" s="106"/>
      <c r="T8" s="106"/>
      <c r="U8" s="106"/>
      <c r="V8" s="106"/>
      <c r="W8" s="106"/>
      <c r="X8" s="106"/>
      <c r="Y8" s="106"/>
      <c r="Z8" s="107"/>
      <c r="AA8" s="54"/>
      <c r="AB8" s="47"/>
      <c r="AC8" s="40"/>
      <c r="AD8" s="40"/>
    </row>
    <row r="9" spans="1:30" ht="24.9" customHeight="1" x14ac:dyDescent="0.3">
      <c r="A9" s="37"/>
      <c r="B9" s="55"/>
      <c r="C9" s="56"/>
      <c r="D9" s="56"/>
      <c r="E9" s="108"/>
      <c r="F9" s="108"/>
      <c r="G9" s="108"/>
      <c r="H9" s="108"/>
      <c r="I9" s="108"/>
      <c r="J9" s="108"/>
      <c r="K9" s="108"/>
      <c r="L9" s="108"/>
      <c r="M9" s="108"/>
      <c r="N9" s="108"/>
      <c r="O9" s="108"/>
      <c r="P9" s="108"/>
      <c r="Q9" s="108"/>
      <c r="R9" s="108"/>
      <c r="S9" s="108"/>
      <c r="T9" s="108"/>
      <c r="U9" s="108"/>
      <c r="V9" s="108"/>
      <c r="W9" s="108"/>
      <c r="X9" s="108"/>
      <c r="Y9" s="108"/>
      <c r="Z9" s="109"/>
      <c r="AA9" s="54"/>
      <c r="AB9" s="47"/>
      <c r="AC9" s="40"/>
      <c r="AD9" s="40"/>
    </row>
    <row r="10" spans="1:30" ht="24.9" customHeight="1" x14ac:dyDescent="0.3">
      <c r="A10" s="37" t="str">
        <f>Language!C32</f>
        <v>CE Zeichen anbringen</v>
      </c>
      <c r="B10" s="33" t="str">
        <f>IF(OR(B5="x",B6="x",B7="x",B8="x"),"-",IF(B4="x","x","-"))</f>
        <v>-</v>
      </c>
      <c r="C10" s="24" t="str">
        <f>IF(OR(C5="x",C6="x",C7="x",C8="x"),"-",IF(C4="x","x","-"))</f>
        <v>-</v>
      </c>
      <c r="D10" s="26" t="str">
        <f>IF(OR(D5="x",D6="x",D7="x",D8="x"),"-",IF(D4="x","x","-"))</f>
        <v>-</v>
      </c>
      <c r="E10" s="105"/>
      <c r="F10" s="106"/>
      <c r="G10" s="106"/>
      <c r="H10" s="106"/>
      <c r="I10" s="106"/>
      <c r="J10" s="106"/>
      <c r="K10" s="106"/>
      <c r="L10" s="106"/>
      <c r="M10" s="106"/>
      <c r="N10" s="106"/>
      <c r="O10" s="106"/>
      <c r="P10" s="106"/>
      <c r="Q10" s="106"/>
      <c r="R10" s="106"/>
      <c r="S10" s="106"/>
      <c r="T10" s="106"/>
      <c r="U10" s="106"/>
      <c r="V10" s="106"/>
      <c r="W10" s="106"/>
      <c r="X10" s="106"/>
      <c r="Y10" s="106"/>
      <c r="Z10" s="107"/>
      <c r="AA10" s="54"/>
      <c r="AB10" s="47"/>
      <c r="AC10" s="40"/>
      <c r="AD10" s="40"/>
    </row>
    <row r="11" spans="1:30" ht="24.9" customHeight="1" x14ac:dyDescent="0.3">
      <c r="A11" s="37" t="str">
        <f>Language!C33</f>
        <v>EG/EU-Konformitätserklärung und Betriebsanleitung erstellen</v>
      </c>
      <c r="B11" s="33" t="str">
        <f>IF(OR(B5="x",B6="x",B7="x",B8="x"),"-",IF(B4="x","x","-"))</f>
        <v>-</v>
      </c>
      <c r="C11" s="24" t="str">
        <f>IF(OR(C5="x",C6="x",C7="x",C8="x"),"-",IF(C4="x","x","-"))</f>
        <v>-</v>
      </c>
      <c r="D11" s="26" t="str">
        <f>IF(OR(D5="x",D6="x",D7="x",D8="x"),"-",IF(D4="x","x","-"))</f>
        <v>-</v>
      </c>
      <c r="E11" s="105"/>
      <c r="F11" s="106"/>
      <c r="G11" s="106"/>
      <c r="H11" s="106"/>
      <c r="I11" s="106"/>
      <c r="J11" s="106"/>
      <c r="K11" s="106"/>
      <c r="L11" s="106"/>
      <c r="M11" s="106"/>
      <c r="N11" s="106"/>
      <c r="O11" s="106"/>
      <c r="P11" s="106"/>
      <c r="Q11" s="106"/>
      <c r="R11" s="106"/>
      <c r="S11" s="106"/>
      <c r="T11" s="106"/>
      <c r="U11" s="106"/>
      <c r="V11" s="106"/>
      <c r="W11" s="106"/>
      <c r="X11" s="106"/>
      <c r="Y11" s="106"/>
      <c r="Z11" s="107"/>
      <c r="AA11" s="54"/>
      <c r="AB11" s="47"/>
      <c r="AC11" s="40"/>
      <c r="AD11" s="40"/>
    </row>
    <row r="12" spans="1:30" ht="24.9" customHeight="1" x14ac:dyDescent="0.3">
      <c r="A12" s="37" t="str">
        <f>Language!C34</f>
        <v>EG/EU-Konformitätserklärung mitliefern</v>
      </c>
      <c r="B12" s="33" t="str">
        <f>IF(OR(B5="x",B6="x",B7="x",B8="x"),"-",IF(B4="x","x","-"))</f>
        <v>-</v>
      </c>
      <c r="C12" s="24" t="str">
        <f>IF(OR(C5="x",C6="x",C7="x",C8="x"),"-",IF(C4="x","x","-"))</f>
        <v>-</v>
      </c>
      <c r="D12" s="27" t="s">
        <v>170</v>
      </c>
      <c r="E12" s="105"/>
      <c r="F12" s="106"/>
      <c r="G12" s="106"/>
      <c r="H12" s="106"/>
      <c r="I12" s="106"/>
      <c r="J12" s="106"/>
      <c r="K12" s="106"/>
      <c r="L12" s="106"/>
      <c r="M12" s="106"/>
      <c r="N12" s="106"/>
      <c r="O12" s="106"/>
      <c r="P12" s="106"/>
      <c r="Q12" s="106"/>
      <c r="R12" s="106"/>
      <c r="S12" s="106"/>
      <c r="T12" s="106"/>
      <c r="U12" s="106"/>
      <c r="V12" s="106"/>
      <c r="W12" s="106"/>
      <c r="X12" s="106"/>
      <c r="Y12" s="106"/>
      <c r="Z12" s="107"/>
      <c r="AA12" s="54"/>
      <c r="AB12" s="47"/>
      <c r="AC12" s="40"/>
      <c r="AD12" s="40"/>
    </row>
    <row r="13" spans="1:30" ht="24.9" customHeight="1" x14ac:dyDescent="0.3">
      <c r="A13" s="37" t="str">
        <f>Language!C35</f>
        <v>Betriebsanleitung mitliefern</v>
      </c>
      <c r="B13" s="33" t="str">
        <f>IF(OR(B5="x",B6="x",B7="x",B8="x"),"-",IF(B4="x","x","-"))</f>
        <v>-</v>
      </c>
      <c r="C13" s="24" t="str">
        <f>IF(OR(C5="x",C6="x",C7="x",C8="x"),"-",IF(C4="x","x","-"))</f>
        <v>-</v>
      </c>
      <c r="D13" s="26" t="str">
        <f>IF(OR(D5="x",D6="x",D7="x",D8="x"),"-",IF(D4="x","x","-"))</f>
        <v>-</v>
      </c>
      <c r="E13" s="105"/>
      <c r="F13" s="106"/>
      <c r="G13" s="106"/>
      <c r="H13" s="106"/>
      <c r="I13" s="106"/>
      <c r="J13" s="106"/>
      <c r="K13" s="106"/>
      <c r="L13" s="106"/>
      <c r="M13" s="106"/>
      <c r="N13" s="106"/>
      <c r="O13" s="106"/>
      <c r="P13" s="106"/>
      <c r="Q13" s="106"/>
      <c r="R13" s="106"/>
      <c r="S13" s="106"/>
      <c r="T13" s="106"/>
      <c r="U13" s="106"/>
      <c r="V13" s="106"/>
      <c r="W13" s="106"/>
      <c r="X13" s="106"/>
      <c r="Y13" s="106"/>
      <c r="Z13" s="107"/>
      <c r="AA13" s="54"/>
      <c r="AB13" s="47"/>
      <c r="AC13" s="40"/>
      <c r="AD13" s="40"/>
    </row>
    <row r="14" spans="1:30" ht="24.9" customHeight="1" x14ac:dyDescent="0.3">
      <c r="A14" s="37" t="str">
        <f>Language!C36</f>
        <v>Einbauerklärung / Montageanleitung erstellen und mitliefern</v>
      </c>
      <c r="B14" s="33" t="str">
        <f>IF(OR(B5="x",B6="x",B7="x",B8="x"),"-",IF(B4="uvM","x","-"))</f>
        <v>-</v>
      </c>
      <c r="C14" s="25" t="s">
        <v>170</v>
      </c>
      <c r="D14" s="27" t="s">
        <v>170</v>
      </c>
      <c r="E14" s="105"/>
      <c r="F14" s="106"/>
      <c r="G14" s="106"/>
      <c r="H14" s="106"/>
      <c r="I14" s="106"/>
      <c r="J14" s="106"/>
      <c r="K14" s="106"/>
      <c r="L14" s="106"/>
      <c r="M14" s="106"/>
      <c r="N14" s="106"/>
      <c r="O14" s="106"/>
      <c r="P14" s="106"/>
      <c r="Q14" s="106"/>
      <c r="R14" s="106"/>
      <c r="S14" s="106"/>
      <c r="T14" s="106"/>
      <c r="U14" s="106"/>
      <c r="V14" s="106"/>
      <c r="W14" s="106"/>
      <c r="X14" s="106"/>
      <c r="Y14" s="106"/>
      <c r="Z14" s="107"/>
      <c r="AA14" s="54"/>
      <c r="AB14" s="47"/>
      <c r="AC14" s="40"/>
      <c r="AD14" s="40"/>
    </row>
    <row r="15" spans="1:30" ht="24.9" customHeight="1" thickBot="1" x14ac:dyDescent="0.35">
      <c r="A15" s="38" t="str">
        <f>Language!C37</f>
        <v>Risikobeurteilung durchführen</v>
      </c>
      <c r="B15" s="35" t="str">
        <f>IF(OR(B5="x",B6="x",B7="x",B8="x"),"-",IF(OR(B4="x",B4="uvM"),"x","-"))</f>
        <v>-</v>
      </c>
      <c r="C15" s="28" t="s">
        <v>170</v>
      </c>
      <c r="D15" s="29" t="s">
        <v>170</v>
      </c>
      <c r="E15" s="110"/>
      <c r="F15" s="111"/>
      <c r="G15" s="111"/>
      <c r="H15" s="111"/>
      <c r="I15" s="111"/>
      <c r="J15" s="111"/>
      <c r="K15" s="111"/>
      <c r="L15" s="111"/>
      <c r="M15" s="111"/>
      <c r="N15" s="111"/>
      <c r="O15" s="111"/>
      <c r="P15" s="111"/>
      <c r="Q15" s="111"/>
      <c r="R15" s="111"/>
      <c r="S15" s="111"/>
      <c r="T15" s="111"/>
      <c r="U15" s="111"/>
      <c r="V15" s="111"/>
      <c r="W15" s="111"/>
      <c r="X15" s="111"/>
      <c r="Y15" s="111"/>
      <c r="Z15" s="112"/>
      <c r="AA15" s="54"/>
      <c r="AB15" s="47"/>
      <c r="AC15" s="40"/>
      <c r="AD15" s="40"/>
    </row>
    <row r="16" spans="1:30" x14ac:dyDescent="0.3">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row>
    <row r="17" spans="1:30" ht="43.2" x14ac:dyDescent="0.3">
      <c r="A17" s="115" t="str">
        <f>Language!C2</f>
        <v>Diese Tabellen sind nur als Auskunft gedacht und nicht als abschließende Einstufung. 
Es gilt der Text der Richtlinien und Verordnungen.</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row>
    <row r="18" spans="1:30" x14ac:dyDescent="0.3">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row>
    <row r="19" spans="1:30" ht="23.25" customHeight="1" x14ac:dyDescent="0.3">
      <c r="A19" s="72" t="str">
        <f>Language!C3</f>
        <v xml:space="preserve">Durch die Interaktion der Richtlinien ist die Produkteistufung erst dann fertig, wenn alle Checklisten dieses CE-Tools bearbeitet sind und alle anderen Richtlinien und Verordnungen beachtet sind. </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row>
    <row r="20" spans="1:30" ht="23.25" customHeight="1" x14ac:dyDescent="0.3">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row>
    <row r="21" spans="1:30" x14ac:dyDescent="0.3">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row>
    <row r="22" spans="1:30" x14ac:dyDescent="0.3">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row>
    <row r="31" spans="1:30" x14ac:dyDescent="0.3">
      <c r="G31" s="42"/>
    </row>
    <row r="32" spans="1:30" x14ac:dyDescent="0.3">
      <c r="G32" s="42"/>
    </row>
    <row r="33" spans="7:7" x14ac:dyDescent="0.3">
      <c r="G33" s="42"/>
    </row>
    <row r="34" spans="7:7" x14ac:dyDescent="0.3">
      <c r="G34" s="42"/>
    </row>
    <row r="35" spans="7:7" x14ac:dyDescent="0.3">
      <c r="G35" s="42"/>
    </row>
    <row r="36" spans="7:7" x14ac:dyDescent="0.3">
      <c r="G36" s="42"/>
    </row>
    <row r="37" spans="7:7" x14ac:dyDescent="0.3">
      <c r="G37" s="42"/>
    </row>
    <row r="38" spans="7:7" x14ac:dyDescent="0.3">
      <c r="G38" s="42"/>
    </row>
    <row r="39" spans="7:7" x14ac:dyDescent="0.3">
      <c r="G39" s="42"/>
    </row>
    <row r="40" spans="7:7" x14ac:dyDescent="0.3">
      <c r="G40" s="42"/>
    </row>
    <row r="41" spans="7:7" x14ac:dyDescent="0.3">
      <c r="G41" s="42"/>
    </row>
    <row r="42" spans="7:7" x14ac:dyDescent="0.3">
      <c r="G42" s="42"/>
    </row>
    <row r="43" spans="7:7" x14ac:dyDescent="0.3">
      <c r="G43" s="42"/>
    </row>
    <row r="44" spans="7:7" x14ac:dyDescent="0.3">
      <c r="G44" s="42"/>
    </row>
    <row r="45" spans="7:7" x14ac:dyDescent="0.3">
      <c r="G45" s="43"/>
    </row>
    <row r="46" spans="7:7" x14ac:dyDescent="0.3">
      <c r="G46" s="43"/>
    </row>
    <row r="47" spans="7:7" x14ac:dyDescent="0.3">
      <c r="G47" s="42"/>
    </row>
    <row r="48" spans="7:7" x14ac:dyDescent="0.3">
      <c r="G48" s="42"/>
    </row>
    <row r="49" spans="7:7" x14ac:dyDescent="0.3">
      <c r="G49" s="42"/>
    </row>
    <row r="50" spans="7:7" x14ac:dyDescent="0.3">
      <c r="G50" s="42"/>
    </row>
    <row r="51" spans="7:7" x14ac:dyDescent="0.3">
      <c r="G51" s="42"/>
    </row>
    <row r="52" spans="7:7" x14ac:dyDescent="0.3">
      <c r="G52" s="42"/>
    </row>
  </sheetData>
  <sheetProtection algorithmName="SHA-512" hashValue="8EfKcHo7dT+Jo5Pugg1mo5A/DWbmQSvXHP6/w8Plxs4W5qPT5ge7qnuZKtJpXHAT+ccsTXY9E3i+Qq/ZK++N1w==" saltValue="jGab6R1+wigGyZ2yDBoAPg==" spinCount="100000" sheet="1" objects="1" scenarios="1"/>
  <sortState xmlns:xlrd2="http://schemas.microsoft.com/office/spreadsheetml/2017/richdata2" ref="F23:G44">
    <sortCondition ref="G23:G44"/>
  </sortState>
  <conditionalFormatting sqref="B4:Z15">
    <cfRule type="containsText" dxfId="47" priority="1" operator="containsText" text="x">
      <formula>NOT(ISERROR(SEARCH("x",B4)))</formula>
    </cfRule>
  </conditionalFormatting>
  <dataValidations count="1">
    <dataValidation type="list" allowBlank="1" showInputMessage="1" sqref="E10:Z15 E4:Z8" xr:uid="{00000000-0002-0000-0100-000000000000}">
      <formula1>"x,-"</formula1>
    </dataValidation>
  </dataValidations>
  <hyperlinks>
    <hyperlink ref="R3" r:id="rId1" location="c636" tooltip="Druckgeräterichtlinie 2014/68/EU" display="http://www.maschinenrichtlinie.de/maschinenrichtlinie/neue-mrl-2006-42-eg/spezielle-richtlinien/ - c636" xr:uid="{00000000-0004-0000-0100-000000000000}"/>
    <hyperlink ref="N3" r:id="rId2" location="c641" tooltip="Richtlinie einfache Druckbehälter 2014/29/EU" display="http://www.maschinenrichtlinie.de/maschinenrichtlinie/neue-mrl-2006-42-eg/spezielle-richtlinien/ - c641" xr:uid="{00000000-0004-0000-0100-000001000000}"/>
    <hyperlink ref="F3" r:id="rId3" location="c2401" tooltip="Richtlinie ortsbewegliche Druckgeräte 1999/36/EG" display="http://www.maschinenrichtlinie.de/maschinenrichtlinie/neue-mrl-2006-42-eg/spezielle-richtlinien/ - c2401" xr:uid="{00000000-0004-0000-0100-000002000000}"/>
    <hyperlink ref="U3" r:id="rId4" location="c2569" tooltip="Bauprodukte-VO (EU) Nr. 305/2011" display="http://www.maschinenrichtlinie.de/maschinenrichtlinie/neue-mrl-2006-42-eg/spezielle-richtlinien/ - c2569" xr:uid="{00000000-0004-0000-0100-000003000000}"/>
    <hyperlink ref="K3" r:id="rId5" location="c768" tooltip="Gasgeräterichtlinie 2009/142/EG" display="http://www.maschinenrichtlinie.de/maschinenrichtlinie/neue-mrl-2006-42-eg/spezielle-richtlinien/ - c768" xr:uid="{00000000-0004-0000-0100-000004000000}"/>
    <hyperlink ref="X3" r:id="rId6" location="c4550" tooltip="Gasverbrauchseinrichtungen: Verordnung (EU) 2016/426" display="http://www.maschinenrichtlinie.de/maschinenrichtlinie/neue-mrl-2006-42-eg/spezielle-richtlinien/ - c4550" xr:uid="{00000000-0004-0000-0100-000005000000}"/>
    <hyperlink ref="O3" r:id="rId7" location="c633" tooltip="EMV-Richtlinie 2014/30/EU" display="http://www.maschinenrichtlinie.de/maschinenrichtlinie/neue-mrl-2006-42-eg/spezielle-richtlinien/ - c633" xr:uid="{00000000-0004-0000-0100-000006000000}"/>
    <hyperlink ref="Q3" r:id="rId8" location="c1014" tooltip="Funkanlagen 2014/53/EU (alt: 1999/5/EG)" display="http://www.maschinenrichtlinie.de/maschinenrichtlinie/neue-mrl-2006-42-eg/spezielle-richtlinien/ - c1014" xr:uid="{00000000-0004-0000-0100-000007000000}"/>
    <hyperlink ref="G3" r:id="rId9" location="c707" tooltip="Outdoor-Lärm-Richtlinie 2000/14/EG" display="http://www.maschinenrichtlinie.de/maschinenrichtlinie/neue-mrl-2006-42-eg/spezielle-richtlinien/ - c707" xr:uid="{00000000-0004-0000-0100-000008000000}"/>
    <hyperlink ref="M3" r:id="rId10" location="c1582" tooltip="RoHS - Stoffbeschränkungen - 2011/65/EG" display="http://www.maschinenrichtlinie.de/maschinenrichtlinie/neue-mrl-2006-42-eg/spezielle-richtlinien/ - c1582" xr:uid="{00000000-0004-0000-0100-000009000000}"/>
    <hyperlink ref="H3" r:id="rId11" location="c1583" tooltip="Elektroschrott 2002/96/EG" display="http://www.maschinenrichtlinie.de/maschinenrichtlinie/neue-mrl-2006-42-eg/spezielle-richtlinien/ - c1583" xr:uid="{00000000-0004-0000-0100-00000A000000}"/>
    <hyperlink ref="J3" r:id="rId12" location="c763" tooltip="Ökodesign-Richtlinie 2009/125/EG" display="http://www.maschinenrichtlinie.de/maschinenrichtlinie/neue-mrl-2006-42-eg/spezielle-richtlinien/ - c763" xr:uid="{00000000-0004-0000-0100-00000B000000}"/>
    <hyperlink ref="Y3" r:id="rId13" location="c1932" tooltip="Energiekennzeichnung Verordnung (EU) 2017/1369" display="http://www.maschinenrichtlinie.de/maschinenrichtlinie/neue-mrl-2006-42-eg/spezielle-richtlinien/ - c1932" xr:uid="{00000000-0004-0000-0100-00000C000000}"/>
    <hyperlink ref="E3" r:id="rId14" location="c2386" tooltip="Emissionen aus Verbrennungsmotoren für mobile Maschinen Richtlinie 97/68/EG" display="http://www.maschinenrichtlinie.de/maschinenrichtlinie/neue-mrl-2006-42-eg/spezielle-richtlinien/ - c2386" xr:uid="{00000000-0004-0000-0100-00000D000000}"/>
    <hyperlink ref="I3" r:id="rId15" location="c762" tooltip="Batterierichtlinie 2006/66/EG" display="http://www.maschinenrichtlinie.de/maschinenrichtlinie/neue-mrl-2006-42-eg/spezielle-richtlinien/ - c762" xr:uid="{00000000-0004-0000-0100-00000E000000}"/>
    <hyperlink ref="P3" r:id="rId16" location="c632" tooltip="Aufzugsrichtlinie 2014/33/EU" display="http://www.maschinenrichtlinie.de/maschinenrichtlinie/neue-mrl-2006-42-eg/spezielle-richtlinien/ - c632" xr:uid="{00000000-0004-0000-0100-00000F000000}"/>
    <hyperlink ref="V3" r:id="rId17" location="c4551" tooltip="Seilbahnen: Verordnung (EU) 2016/424" display="http://www.maschinenrichtlinie.de/maschinenrichtlinie/neue-mrl-2006-42-eg/spezielle-richtlinien/ - c4551" xr:uid="{00000000-0004-0000-0100-000010000000}"/>
    <hyperlink ref="W3" r:id="rId18" location="c4549" tooltip="Persönliche Schutzausrüstungen: Verordnung (EU) 2016/425" display="http://www.maschinenrichtlinie.de/maschinenrichtlinie/neue-mrl-2006-42-eg/spezielle-richtlinien/ - c4549" xr:uid="{00000000-0004-0000-0100-000011000000}"/>
    <hyperlink ref="L3" r:id="rId19" location="c4715" tooltip="Spielzeugrichtlinie 2009/48/EG" display="http://www.maschinenrichtlinie.de/maschinenrichtlinie/neue-mrl-2006-42-eg/spezielle-richtlinien/ - c4715" xr:uid="{00000000-0004-0000-0100-000012000000}"/>
    <hyperlink ref="Z3" r:id="rId20" location="c4785" tooltip="Medizinprodukteverordnung (EU) 2017/745" display="http://www.maschinenrichtlinie.de/maschinenrichtlinie/neue-mrl-2006-42-eg/spezielle-richtlinien/ - c4785" xr:uid="{00000000-0004-0000-0100-000013000000}"/>
    <hyperlink ref="T3" r:id="rId21" location="c718" display="Verordnung (EU) Nr. 10/2011" xr:uid="{00000000-0004-0000-0100-000014000000}"/>
    <hyperlink ref="S3" r:id="rId22" location="c718" display="Verordnung (EG) Nr. 1935/2004" xr:uid="{00000000-0004-0000-0100-000015000000}"/>
    <hyperlink ref="B3" location="'2006-42'!A1" display="2006/42/EG" xr:uid="{00000000-0004-0000-0100-000016000000}"/>
    <hyperlink ref="C3" location="'2014-34'!A1" display="2014/34/EU" xr:uid="{00000000-0004-0000-0100-000017000000}"/>
    <hyperlink ref="D3" location="'2014-35'!A1" display="2014/35/EU" xr:uid="{00000000-0004-0000-0100-000018000000}"/>
  </hyperlinks>
  <pageMargins left="0.23622047244094491" right="0.23622047244094491" top="0.74803149606299213" bottom="0.74803149606299213" header="0.31496062992125984" footer="0.31496062992125984"/>
  <pageSetup paperSize="9" scale="99" fitToWidth="0" pageOrder="overThenDown" orientation="landscape" r:id="rId23"/>
  <drawing r:id="rId24"/>
  <extLst>
    <ext xmlns:x14="http://schemas.microsoft.com/office/spreadsheetml/2009/9/main" uri="{78C0D931-6437-407d-A8EE-F0AAD7539E65}">
      <x14:conditionalFormattings>
        <x14:conditionalFormatting xmlns:xm="http://schemas.microsoft.com/office/excel/2006/main">
          <x14:cfRule type="containsText" priority="2" operator="containsText" id="{9F3548D9-662D-473E-9E64-0C326FEACC8D}">
            <xm:f>NOT(ISERROR(SEARCH("-",B4)))</xm:f>
            <xm:f>"-"</xm:f>
            <x14:dxf>
              <font>
                <color rgb="FF9C0006"/>
              </font>
              <fill>
                <patternFill>
                  <bgColor rgb="FFFFC7CE"/>
                </patternFill>
              </fill>
            </x14:dxf>
          </x14:cfRule>
          <xm:sqref>B4:Z15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8"/>
  <sheetViews>
    <sheetView zoomScaleNormal="100" workbookViewId="0">
      <pane ySplit="2" topLeftCell="A3" activePane="bottomLeft" state="frozen"/>
      <selection pane="bottomLeft" activeCell="D4" sqref="D4"/>
    </sheetView>
  </sheetViews>
  <sheetFormatPr baseColWidth="10" defaultRowHeight="14.4" x14ac:dyDescent="0.3"/>
  <cols>
    <col min="1" max="1" width="14.6640625" style="15" customWidth="1"/>
    <col min="2" max="2" width="13.6640625" style="15" customWidth="1"/>
    <col min="3" max="3" width="73.5546875" style="2" customWidth="1"/>
    <col min="4" max="5" width="6.33203125" customWidth="1"/>
    <col min="6" max="6" width="28.5546875" hidden="1" customWidth="1"/>
    <col min="7" max="7" width="58.109375" customWidth="1"/>
  </cols>
  <sheetData>
    <row r="1" spans="1:7" s="66" customFormat="1" ht="35.1" customHeight="1" x14ac:dyDescent="0.3">
      <c r="B1" s="116"/>
      <c r="C1" s="186" t="str">
        <f>Language!C43</f>
        <v>Eigenhersteller / verlängerte Werkbank?</v>
      </c>
      <c r="D1" s="186"/>
      <c r="E1" s="186"/>
      <c r="F1" s="186"/>
      <c r="G1" s="186"/>
    </row>
    <row r="2" spans="1:7" s="65" customFormat="1" ht="24.9" customHeight="1" thickBot="1" x14ac:dyDescent="0.35">
      <c r="A2" s="61" t="str">
        <f>Language!C6</f>
        <v>Richtlinie</v>
      </c>
      <c r="B2" s="61" t="str">
        <f>Language!C7</f>
        <v>Artikel</v>
      </c>
      <c r="C2" s="62" t="str">
        <f>Language!C8</f>
        <v>Das Produkt:</v>
      </c>
      <c r="D2" s="63" t="str">
        <f>Language!C4</f>
        <v>ja</v>
      </c>
      <c r="E2" s="64" t="str">
        <f>Language!C5</f>
        <v>nein</v>
      </c>
      <c r="F2" s="62" t="str">
        <f>Language!C9</f>
        <v>nicht relevant weil</v>
      </c>
      <c r="G2" s="62" t="str">
        <f>Language!C10</f>
        <v>Kommentar</v>
      </c>
    </row>
    <row r="3" spans="1:7" ht="39.9" customHeight="1" x14ac:dyDescent="0.3">
      <c r="C3" s="124" t="str">
        <f>Language!C44</f>
        <v>Der Hersteller ist Eigenhersteller des Produktes. Es wird nicht auf dem Markt bereitgestellt.</v>
      </c>
      <c r="D3" s="129" t="str">
        <f>IF(D4="x","x","")</f>
        <v/>
      </c>
      <c r="E3" s="130" t="str">
        <f>IF(D3="x","","x")</f>
        <v>x</v>
      </c>
      <c r="G3" s="175"/>
    </row>
    <row r="4" spans="1:7" ht="39.9" customHeight="1" thickBot="1" x14ac:dyDescent="0.35">
      <c r="C4" s="125" t="str">
        <f>Language!C45</f>
        <v>wird alleinig für die eigene Verwendung hergestellt und nicht an Dritte abgegeben (entgeltlich oder unentgeltlich)?</v>
      </c>
      <c r="D4" s="80"/>
      <c r="E4" s="81" t="str">
        <f t="shared" ref="E4:E8" si="0">IF(D4="x","","x")</f>
        <v>x</v>
      </c>
      <c r="G4" s="175"/>
    </row>
    <row r="5" spans="1:7" s="11" customFormat="1" ht="39.9" customHeight="1" thickBot="1" x14ac:dyDescent="0.35">
      <c r="A5" s="16"/>
      <c r="B5" s="16"/>
      <c r="C5" s="126"/>
      <c r="D5" s="131"/>
      <c r="E5" s="132"/>
      <c r="G5" s="176"/>
    </row>
    <row r="6" spans="1:7" ht="39.9" customHeight="1" x14ac:dyDescent="0.3">
      <c r="C6" s="124" t="str">
        <f>Language!C46</f>
        <v>Der Hersteller ist eine "verlängerte Werkbank". Er ist nur für die Güte der Ausführung seiner mechanischen Arbeiten verantwortlich.</v>
      </c>
      <c r="D6" s="129" t="str">
        <f>IF(AND(D7="x",E8="x"),"x","")</f>
        <v/>
      </c>
      <c r="E6" s="130" t="str">
        <f t="shared" si="0"/>
        <v>x</v>
      </c>
      <c r="G6" s="177"/>
    </row>
    <row r="7" spans="1:7" ht="39.9" customHeight="1" x14ac:dyDescent="0.3">
      <c r="C7" s="127" t="str">
        <f>Language!C47</f>
        <v>wird auf Anweisung eines Dritten für diesen Dritten gefertigt?</v>
      </c>
      <c r="D7" s="78"/>
      <c r="E7" s="79" t="str">
        <f t="shared" si="0"/>
        <v>x</v>
      </c>
      <c r="G7" s="175"/>
    </row>
    <row r="8" spans="1:7" ht="52.5" customHeight="1" thickBot="1" x14ac:dyDescent="0.35">
      <c r="C8" s="128" t="str">
        <f>Language!C48</f>
        <v>Müssen über die Ausführung der mechanischen Arbeiten hinaus geistige Leistungen (z.B. Auswahl von Elementen, Größen, Programmierung) erbracht werden?</v>
      </c>
      <c r="D8" s="80"/>
      <c r="E8" s="81" t="str">
        <f t="shared" si="0"/>
        <v>x</v>
      </c>
      <c r="F8" t="str">
        <f>IF(E7="x",ADDRESS(ROW(E7),COLUMN(E7)),)</f>
        <v>$E$7</v>
      </c>
      <c r="G8" s="175"/>
    </row>
  </sheetData>
  <sheetProtection algorithmName="SHA-512" hashValue="U01VulxEk3CYs6rDbW7ribREhF5W9qLzZSdyY4CtI06FhHJHTni695rUrVr/Vs/8TdA5XCeVIsgmdEcgNx4qaA==" saltValue="y9a+DYIViRxM6OiEeu2mjg==" spinCount="100000" sheet="1" formatRows="0" autoFilter="0"/>
  <mergeCells count="1">
    <mergeCell ref="C1:G1"/>
  </mergeCells>
  <conditionalFormatting sqref="A3:E124">
    <cfRule type="expression" dxfId="45" priority="52">
      <formula>$F3&gt;0</formula>
    </cfRule>
  </conditionalFormatting>
  <conditionalFormatting sqref="D3:D124">
    <cfRule type="expression" dxfId="44" priority="47">
      <formula>$F3&gt;0</formula>
    </cfRule>
  </conditionalFormatting>
  <conditionalFormatting sqref="F3:F124">
    <cfRule type="expression" dxfId="43" priority="46">
      <formula>$F3=0</formula>
    </cfRule>
  </conditionalFormatting>
  <dataValidations count="2">
    <dataValidation type="list" errorStyle="information" allowBlank="1" showInputMessage="1" showErrorMessage="1" error="Please enter &quot;x&quot; or leave empty_x000a_Bitte &quot;x&quot; eingeben oder leer lassen" sqref="D4 D7:D8" xr:uid="{00000000-0002-0000-0200-000000000000}">
      <formula1>"x"</formula1>
    </dataValidation>
    <dataValidation errorStyle="information" allowBlank="1" showInputMessage="1" showErrorMessage="1" error="Please enter &quot;x&quot; or leave empty_x000a_Bitte &quot;x&quot; eingeben oder leer lassen" sqref="D5" xr:uid="{00000000-0002-0000-0200-000001000000}"/>
  </dataValidations>
  <hyperlinks>
    <hyperlink ref="C4" r:id="rId1" display="http://www.maschinenrichtlinie.de/maschinenrichtlinie/maschinenrichtlinie-200642eg-kommentar-geltungsbereich/verantwortliche-personen/eigenhersteller-maschinenrichtlinie-2006-42-eg/" xr:uid="{00000000-0004-0000-0200-000000000000}"/>
    <hyperlink ref="C7" r:id="rId2" display="http://www.maschinenrichtlinie.de/maschinenrichtlinie/maschinenrichtlinie-200642eg-kommentar-geltungsbereich/verantwortliche-personen/verlaengerte-werkbank/" xr:uid="{00000000-0004-0000-0200-000001000000}"/>
  </hyperlinks>
  <pageMargins left="0.23622047244094491" right="0.23622047244094491" top="0.74803149606299213" bottom="0.74803149606299213" header="0.31496062992125984" footer="0.31496062992125984"/>
  <pageSetup paperSize="9" scale="99"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5"/>
  <sheetViews>
    <sheetView zoomScaleNormal="100" workbookViewId="0">
      <pane ySplit="2" topLeftCell="A3" activePane="bottomLeft" state="frozen"/>
      <selection pane="bottomLeft" activeCell="H38" sqref="H38"/>
    </sheetView>
  </sheetViews>
  <sheetFormatPr baseColWidth="10" defaultRowHeight="14.4" x14ac:dyDescent="0.3"/>
  <cols>
    <col min="1" max="1" width="14.6640625" style="13" customWidth="1"/>
    <col min="2" max="2" width="13.6640625" style="13" customWidth="1"/>
    <col min="3" max="6" width="3.6640625" style="142" customWidth="1"/>
    <col min="7" max="7" width="74.33203125" style="65" customWidth="1"/>
    <col min="8" max="8" width="6.33203125" style="65" customWidth="1"/>
    <col min="9" max="9" width="6.33203125" style="65" bestFit="1" customWidth="1"/>
    <col min="10" max="10" width="22.5546875" hidden="1" customWidth="1"/>
    <col min="11" max="11" width="58.109375" style="179" customWidth="1"/>
  </cols>
  <sheetData>
    <row r="1" spans="1:11" ht="35.1" customHeight="1" x14ac:dyDescent="0.3">
      <c r="B1" s="117"/>
      <c r="C1" s="217" t="str">
        <f>Language!C50</f>
        <v>Prüfung ob das Produkt unter den Anwendungsbsreich der ATEX-Richtlinie 2014/34/EU fällt</v>
      </c>
      <c r="D1" s="217"/>
      <c r="E1" s="217"/>
      <c r="F1" s="217"/>
      <c r="G1" s="217"/>
      <c r="H1" s="217"/>
      <c r="I1" s="217"/>
      <c r="J1" s="217"/>
      <c r="K1" s="217"/>
    </row>
    <row r="2" spans="1:11" s="65" customFormat="1" ht="24.9" customHeight="1" thickBot="1" x14ac:dyDescent="0.35">
      <c r="A2" s="61" t="str">
        <f>Language!C6</f>
        <v>Richtlinie</v>
      </c>
      <c r="B2" s="61" t="str">
        <f>Language!C7</f>
        <v>Artikel</v>
      </c>
      <c r="C2" s="61"/>
      <c r="D2" s="211" t="str">
        <f>Language!C8</f>
        <v>Das Produkt:</v>
      </c>
      <c r="E2" s="211"/>
      <c r="F2" s="211"/>
      <c r="G2" s="211"/>
      <c r="H2" s="63" t="str">
        <f>Language!C4</f>
        <v>ja</v>
      </c>
      <c r="I2" s="64" t="str">
        <f>Language!C5</f>
        <v>nein</v>
      </c>
      <c r="J2" s="62" t="str">
        <f>Language!C9</f>
        <v>nicht relevant weil</v>
      </c>
      <c r="K2" s="178" t="str">
        <f>Language!C10</f>
        <v>Kommentar</v>
      </c>
    </row>
    <row r="3" spans="1:11" s="65" customFormat="1" ht="29.25" customHeight="1" x14ac:dyDescent="0.3">
      <c r="A3" s="67"/>
      <c r="B3" s="68"/>
      <c r="C3" s="212" t="str">
        <f>Language!C51</f>
        <v>Atexrichtlinie: Produkt</v>
      </c>
      <c r="D3" s="213"/>
      <c r="E3" s="213"/>
      <c r="F3" s="213"/>
      <c r="G3" s="214"/>
      <c r="H3" s="69"/>
      <c r="I3" s="70"/>
      <c r="K3" s="179"/>
    </row>
    <row r="4" spans="1:11" ht="24.9" customHeight="1" x14ac:dyDescent="0.3">
      <c r="A4" s="13" t="s">
        <v>180</v>
      </c>
      <c r="B4" s="14" t="s">
        <v>408</v>
      </c>
      <c r="C4" s="202" t="str">
        <f>Language!C52</f>
        <v>ist ein Produkt nach Atexrichtlinie 2014/34/EU.</v>
      </c>
      <c r="D4" s="203"/>
      <c r="E4" s="203"/>
      <c r="F4" s="203"/>
      <c r="G4" s="204"/>
      <c r="H4" s="133" t="str">
        <f>IF(OR(H5="x",H25="x"),"x","")</f>
        <v/>
      </c>
      <c r="I4" s="77" t="str">
        <f t="shared" ref="I4:I28" si="0">IF(H4="x","","x")</f>
        <v>x</v>
      </c>
      <c r="K4" s="175"/>
    </row>
    <row r="5" spans="1:11" ht="39.9" customHeight="1" x14ac:dyDescent="0.3">
      <c r="A5" s="13" t="s">
        <v>180</v>
      </c>
      <c r="B5" s="14" t="s">
        <v>409</v>
      </c>
      <c r="C5" s="134"/>
      <c r="D5" s="215" t="str">
        <f>Language!C53</f>
        <v>ist ein Gerät oder Schutzsystem zur bestimmungsgemäßen Verwendung in explosionsgefährdeten Bereichen.</v>
      </c>
      <c r="E5" s="215"/>
      <c r="F5" s="215"/>
      <c r="G5" s="216"/>
      <c r="H5" s="135" t="str">
        <f>IF(AND(H6="x",OR(H7="x",H16="x")),"x","")</f>
        <v/>
      </c>
      <c r="I5" s="136" t="str">
        <f>IF(H5="x","","x")</f>
        <v>x</v>
      </c>
      <c r="K5" s="175"/>
    </row>
    <row r="6" spans="1:11" ht="24.9" customHeight="1" x14ac:dyDescent="0.3">
      <c r="A6" s="13" t="s">
        <v>180</v>
      </c>
      <c r="B6" s="14" t="s">
        <v>409</v>
      </c>
      <c r="C6" s="134"/>
      <c r="D6" s="137"/>
      <c r="E6" s="209" t="str">
        <f>Language!C54</f>
        <v>wird bestimmungsgemäß in explosionsgefährdeten Bereichen verwendet.</v>
      </c>
      <c r="F6" s="209"/>
      <c r="G6" s="210"/>
      <c r="H6" s="78"/>
      <c r="I6" s="138" t="str">
        <f t="shared" si="0"/>
        <v>x</v>
      </c>
      <c r="K6" s="175"/>
    </row>
    <row r="7" spans="1:11" ht="24.9" customHeight="1" x14ac:dyDescent="0.3">
      <c r="A7" s="13" t="s">
        <v>180</v>
      </c>
      <c r="B7" s="14" t="s">
        <v>409</v>
      </c>
      <c r="C7" s="134"/>
      <c r="D7" s="137"/>
      <c r="E7" s="191" t="str">
        <f>Language!C55</f>
        <v>ist ein Gerät.</v>
      </c>
      <c r="F7" s="191"/>
      <c r="G7" s="192"/>
      <c r="H7" s="139" t="str">
        <f>IF(AND(H8="x",OR(H9="x",H10="x",H11="x",H12="x",H13="x"),OR(H14="x",H15="x")),"x","")</f>
        <v/>
      </c>
      <c r="I7" s="91" t="str">
        <f t="shared" si="0"/>
        <v>x</v>
      </c>
      <c r="K7" s="175"/>
    </row>
    <row r="8" spans="1:11" ht="39.9" customHeight="1" x14ac:dyDescent="0.3">
      <c r="A8" s="13" t="s">
        <v>180</v>
      </c>
      <c r="B8" s="14" t="s">
        <v>184</v>
      </c>
      <c r="C8" s="134"/>
      <c r="D8" s="137"/>
      <c r="E8" s="137"/>
      <c r="F8" s="193" t="str">
        <f>Language!C56</f>
        <v>weist eine eigene potentielle Zündquelle auf und kann dadurch eine Explosion verursachen.</v>
      </c>
      <c r="G8" s="194"/>
      <c r="H8" s="78"/>
      <c r="I8" s="93" t="str">
        <f t="shared" si="0"/>
        <v>x</v>
      </c>
      <c r="J8" t="str">
        <f>IF(I6="x",ADDRESS(ROW(I6),COLUMN(I6)),)</f>
        <v>$I$6</v>
      </c>
      <c r="K8" s="175"/>
    </row>
    <row r="9" spans="1:11" ht="24.9" customHeight="1" x14ac:dyDescent="0.3">
      <c r="A9" s="13" t="s">
        <v>180</v>
      </c>
      <c r="B9" s="14" t="s">
        <v>184</v>
      </c>
      <c r="C9" s="134"/>
      <c r="D9" s="137"/>
      <c r="E9" s="137"/>
      <c r="F9" s="193" t="str">
        <f>Language!C57</f>
        <v>ist eine Maschine.</v>
      </c>
      <c r="G9" s="194"/>
      <c r="H9" s="78"/>
      <c r="I9" s="93" t="str">
        <f t="shared" si="0"/>
        <v>x</v>
      </c>
      <c r="J9" t="str">
        <f>IF(I6="x",ADDRESS(ROW(I6),COLUMN(I6)),)</f>
        <v>$I$6</v>
      </c>
      <c r="K9" s="175"/>
    </row>
    <row r="10" spans="1:11" ht="24.9" customHeight="1" x14ac:dyDescent="0.3">
      <c r="A10" s="13" t="s">
        <v>180</v>
      </c>
      <c r="B10" s="14" t="s">
        <v>184</v>
      </c>
      <c r="C10" s="134"/>
      <c r="D10" s="137"/>
      <c r="E10" s="137"/>
      <c r="F10" s="193" t="str">
        <f>Language!C58</f>
        <v>ist ein Betriebsmittel.</v>
      </c>
      <c r="G10" s="194"/>
      <c r="H10" s="78"/>
      <c r="I10" s="93" t="str">
        <f t="shared" si="0"/>
        <v>x</v>
      </c>
      <c r="J10" t="str">
        <f>IF(I6="x",ADDRESS(ROW(I6),COLUMN(I6)),)</f>
        <v>$I$6</v>
      </c>
      <c r="K10" s="175"/>
    </row>
    <row r="11" spans="1:11" ht="24.9" customHeight="1" x14ac:dyDescent="0.3">
      <c r="A11" s="13" t="s">
        <v>180</v>
      </c>
      <c r="B11" s="14" t="s">
        <v>184</v>
      </c>
      <c r="C11" s="134"/>
      <c r="D11" s="137"/>
      <c r="E11" s="137"/>
      <c r="F11" s="193" t="str">
        <f>Language!C59</f>
        <v>ist eine stationäre oder ortsbewegliche Vorrichtung.</v>
      </c>
      <c r="G11" s="194"/>
      <c r="H11" s="78"/>
      <c r="I11" s="93" t="str">
        <f t="shared" si="0"/>
        <v>x</v>
      </c>
      <c r="J11" t="str">
        <f>IF(I6="x",ADDRESS(ROW(I6),COLUMN(I6)),)</f>
        <v>$I$6</v>
      </c>
      <c r="K11" s="175"/>
    </row>
    <row r="12" spans="1:11" ht="24.9" customHeight="1" x14ac:dyDescent="0.3">
      <c r="A12" s="13" t="s">
        <v>180</v>
      </c>
      <c r="B12" s="14" t="s">
        <v>184</v>
      </c>
      <c r="C12" s="134"/>
      <c r="D12" s="137"/>
      <c r="E12" s="137"/>
      <c r="F12" s="193" t="str">
        <f>Language!C60</f>
        <v>ist ein Steuerungs- oder Ausrüstungsteil.</v>
      </c>
      <c r="G12" s="194"/>
      <c r="H12" s="78"/>
      <c r="I12" s="93" t="str">
        <f t="shared" si="0"/>
        <v>x</v>
      </c>
      <c r="J12" t="str">
        <f>IF(I6="x",ADDRESS(ROW(I6),COLUMN(I6)),)</f>
        <v>$I$6</v>
      </c>
      <c r="K12" s="175"/>
    </row>
    <row r="13" spans="1:11" ht="24.9" customHeight="1" x14ac:dyDescent="0.3">
      <c r="A13" s="13" t="s">
        <v>180</v>
      </c>
      <c r="B13" s="14" t="s">
        <v>184</v>
      </c>
      <c r="C13" s="134"/>
      <c r="D13" s="137"/>
      <c r="E13" s="137"/>
      <c r="F13" s="193" t="str">
        <f>Language!C61</f>
        <v>ist ein Warn- oder Vorbeugungssystem.</v>
      </c>
      <c r="G13" s="194"/>
      <c r="H13" s="78"/>
      <c r="I13" s="93" t="str">
        <f t="shared" si="0"/>
        <v>x</v>
      </c>
      <c r="J13" t="str">
        <f>IF(I6="x",ADDRESS(ROW(I6),COLUMN(I6)),)</f>
        <v>$I$6</v>
      </c>
      <c r="K13" s="175"/>
    </row>
    <row r="14" spans="1:11" ht="39.9" customHeight="1" x14ac:dyDescent="0.3">
      <c r="A14" s="13" t="s">
        <v>180</v>
      </c>
      <c r="B14" s="14" t="s">
        <v>184</v>
      </c>
      <c r="C14" s="134"/>
      <c r="D14" s="137"/>
      <c r="E14" s="137"/>
      <c r="F14" s="193" t="str">
        <f>Language!C62</f>
        <v>ist einzeln oder kombiniert zur Erzeugung, Übertragung, Speicherung, Messung, Regelung oder Umwandlung von Energien bestimmt.</v>
      </c>
      <c r="G14" s="194"/>
      <c r="H14" s="78"/>
      <c r="I14" s="93" t="str">
        <f t="shared" si="0"/>
        <v>x</v>
      </c>
      <c r="J14" t="str">
        <f>IF(I6="x",ADDRESS(ROW(I6),COLUMN(I6)),)</f>
        <v>$I$6</v>
      </c>
      <c r="K14" s="175"/>
    </row>
    <row r="15" spans="1:11" ht="24.9" customHeight="1" x14ac:dyDescent="0.3">
      <c r="A15" s="13" t="s">
        <v>180</v>
      </c>
      <c r="B15" s="14" t="s">
        <v>184</v>
      </c>
      <c r="C15" s="134"/>
      <c r="D15" s="137"/>
      <c r="E15" s="137"/>
      <c r="F15" s="193" t="str">
        <f>Language!C63</f>
        <v>ist einzeln oder kombiniert zur Verarbeitung von Werkstoffen bestimmt.</v>
      </c>
      <c r="G15" s="194"/>
      <c r="H15" s="78"/>
      <c r="I15" s="93" t="str">
        <f t="shared" si="0"/>
        <v>x</v>
      </c>
      <c r="J15" t="str">
        <f>IF(I6="x",ADDRESS(ROW(I6),COLUMN(I6)),)</f>
        <v>$I$6</v>
      </c>
      <c r="K15" s="175"/>
    </row>
    <row r="16" spans="1:11" ht="24.9" customHeight="1" x14ac:dyDescent="0.3">
      <c r="A16" s="13" t="s">
        <v>180</v>
      </c>
      <c r="B16" s="14" t="s">
        <v>409</v>
      </c>
      <c r="C16" s="134"/>
      <c r="D16" s="137"/>
      <c r="E16" s="191" t="str">
        <f>Language!C64</f>
        <v>ist ein Schutzsystem.</v>
      </c>
      <c r="F16" s="191"/>
      <c r="G16" s="192"/>
      <c r="H16" s="139" t="str">
        <f>IF(AND(I17="x",H19="x",H20="x"),"x","")</f>
        <v/>
      </c>
      <c r="I16" s="91" t="str">
        <f t="shared" ref="I16" si="1">IF(H16="x","","x")</f>
        <v>x</v>
      </c>
      <c r="K16" s="175"/>
    </row>
    <row r="17" spans="1:11" ht="24.9" customHeight="1" x14ac:dyDescent="0.3">
      <c r="A17" s="13" t="s">
        <v>180</v>
      </c>
      <c r="B17" s="14" t="s">
        <v>193</v>
      </c>
      <c r="C17" s="134"/>
      <c r="D17" s="137"/>
      <c r="E17" s="137"/>
      <c r="F17" s="193" t="str">
        <f>Language!C65</f>
        <v>ist eine Komponente eines Geräts.</v>
      </c>
      <c r="G17" s="194"/>
      <c r="H17" s="98" t="str">
        <f>IF(H18="x","x","")</f>
        <v/>
      </c>
      <c r="I17" s="93" t="str">
        <f t="shared" si="0"/>
        <v>x</v>
      </c>
      <c r="J17" t="str">
        <f>IF(I6="x",ADDRESS(ROW(I6),COLUMN(I6)),)</f>
        <v>$I$6</v>
      </c>
      <c r="K17" s="175"/>
    </row>
    <row r="18" spans="1:11" ht="39.9" customHeight="1" x14ac:dyDescent="0.3">
      <c r="A18" s="13" t="s">
        <v>180</v>
      </c>
      <c r="B18" s="14" t="s">
        <v>200</v>
      </c>
      <c r="C18" s="134"/>
      <c r="D18" s="137"/>
      <c r="E18" s="137"/>
      <c r="F18" s="137"/>
      <c r="G18" s="121" t="str">
        <f>Language!C66</f>
        <v>ist für den sicheren Betrieb von Geräten erforderlich, ohne jedoch selbst eine autonome Funktion zu erfüllen</v>
      </c>
      <c r="H18" s="78"/>
      <c r="I18" s="138" t="str">
        <f t="shared" si="0"/>
        <v>x</v>
      </c>
      <c r="J18" t="str">
        <f>IF(I6="x",ADDRESS(ROW(I6),COLUMN(I6)),)</f>
        <v>$I$6</v>
      </c>
      <c r="K18" s="175"/>
    </row>
    <row r="19" spans="1:11" ht="39.9" customHeight="1" x14ac:dyDescent="0.3">
      <c r="A19" s="13" t="s">
        <v>180</v>
      </c>
      <c r="B19" s="14" t="s">
        <v>193</v>
      </c>
      <c r="C19" s="134"/>
      <c r="D19" s="137"/>
      <c r="E19" s="137"/>
      <c r="F19" s="193" t="str">
        <f>Language!C67</f>
        <v>ist eine Vorrichtung, die anlaufende Explosionen umgehend stoppen und/oder den von einer Explosion betroffenen Bereich begrenzen soll.</v>
      </c>
      <c r="G19" s="194"/>
      <c r="H19" s="78"/>
      <c r="I19" s="93" t="str">
        <f t="shared" si="0"/>
        <v>x</v>
      </c>
      <c r="J19" t="str">
        <f>IF(I6="x",ADDRESS(ROW(I6),COLUMN(I6)),)</f>
        <v>$I$6</v>
      </c>
      <c r="K19" s="175"/>
    </row>
    <row r="20" spans="1:11" ht="24.9" customHeight="1" x14ac:dyDescent="0.3">
      <c r="A20" s="13" t="s">
        <v>180</v>
      </c>
      <c r="B20" s="14" t="s">
        <v>193</v>
      </c>
      <c r="C20" s="134"/>
      <c r="D20" s="137"/>
      <c r="E20" s="137"/>
      <c r="F20" s="193" t="str">
        <f>Language!C68</f>
        <v>wird als autonome Systeme gesondert auf dem Markt bereitgestellt.</v>
      </c>
      <c r="G20" s="194"/>
      <c r="H20" s="78"/>
      <c r="I20" s="93" t="str">
        <f t="shared" si="0"/>
        <v>x</v>
      </c>
      <c r="J20" t="str">
        <f>IF(I6="x",ADDRESS(ROW(I6),COLUMN(I6)),)</f>
        <v>$I$6</v>
      </c>
      <c r="K20" s="175"/>
    </row>
    <row r="21" spans="1:11" ht="39.9" customHeight="1" x14ac:dyDescent="0.3">
      <c r="A21" s="13" t="s">
        <v>180</v>
      </c>
      <c r="B21" s="14" t="s">
        <v>410</v>
      </c>
      <c r="C21" s="134"/>
      <c r="D21" s="137"/>
      <c r="E21" s="191" t="str">
        <f>Language!C69</f>
        <v>ist eine Komponente, die zum Einbau in die in Buchstabe a genannten Geräte und Schutzsysteme vorgesehen ist</v>
      </c>
      <c r="F21" s="191"/>
      <c r="G21" s="192"/>
      <c r="H21" s="139" t="str">
        <f>IF(OR(H23="x",H24="x"),"x","")</f>
        <v/>
      </c>
      <c r="I21" s="91" t="str">
        <f t="shared" si="0"/>
        <v>x</v>
      </c>
      <c r="K21" s="175"/>
    </row>
    <row r="22" spans="1:11" ht="24.9" customHeight="1" x14ac:dyDescent="0.3">
      <c r="B22" s="14"/>
      <c r="C22" s="134"/>
      <c r="D22" s="137"/>
      <c r="E22" s="137"/>
      <c r="F22" s="207" t="str">
        <f>Language!C70</f>
        <v>ist eine Komponente eines Geräts.</v>
      </c>
      <c r="G22" s="208"/>
      <c r="H22" s="98" t="str">
        <f>IF(H18="x","x","")</f>
        <v/>
      </c>
      <c r="I22" s="93" t="str">
        <f t="shared" ref="I22" si="2">IF(H22="x","","x")</f>
        <v>x</v>
      </c>
      <c r="J22" t="str">
        <f>IF(I6="x",ADDRESS(ROW(I6),COLUMN(I6)),)</f>
        <v>$I$6</v>
      </c>
      <c r="K22" s="175"/>
    </row>
    <row r="23" spans="1:11" ht="24.9" customHeight="1" x14ac:dyDescent="0.3">
      <c r="A23" s="13" t="s">
        <v>180</v>
      </c>
      <c r="B23" s="14" t="s">
        <v>410</v>
      </c>
      <c r="C23" s="134"/>
      <c r="D23" s="137"/>
      <c r="E23" s="137"/>
      <c r="F23" s="209" t="str">
        <f>Language!C71</f>
        <v>ist eine Komponente zum Einbau in ein Gerät.</v>
      </c>
      <c r="G23" s="210"/>
      <c r="H23" s="78"/>
      <c r="I23" s="138" t="str">
        <f t="shared" si="0"/>
        <v>x</v>
      </c>
      <c r="J23" t="str">
        <f>IF(I6="x",ADDRESS(ROW(I6),COLUMN(I6)),)</f>
        <v>$I$6</v>
      </c>
      <c r="K23" s="175"/>
    </row>
    <row r="24" spans="1:11" ht="24.9" customHeight="1" x14ac:dyDescent="0.3">
      <c r="A24" s="13" t="s">
        <v>180</v>
      </c>
      <c r="B24" s="14" t="s">
        <v>410</v>
      </c>
      <c r="C24" s="134"/>
      <c r="D24" s="137"/>
      <c r="E24" s="137"/>
      <c r="F24" s="209" t="str">
        <f>Language!C72</f>
        <v>ist eine Komponente zum Einbau in ein Schutzsystem.</v>
      </c>
      <c r="G24" s="210"/>
      <c r="H24" s="78"/>
      <c r="I24" s="138" t="str">
        <f t="shared" si="0"/>
        <v>x</v>
      </c>
      <c r="J24" t="str">
        <f>IF(I6="x",ADDRESS(ROW(I6),COLUMN(I6)),)</f>
        <v>$I$6</v>
      </c>
      <c r="K24" s="175"/>
    </row>
    <row r="25" spans="1:11" ht="69.900000000000006" customHeight="1" x14ac:dyDescent="0.3">
      <c r="A25" s="13" t="s">
        <v>180</v>
      </c>
      <c r="B25" s="14" t="s">
        <v>411</v>
      </c>
      <c r="C25" s="134"/>
      <c r="D25" s="191" t="str">
        <f>Language!C73</f>
        <v>ist eine Sicherheits-, Kontroll- oder Regelvorrichtung für den Einsatz außerhalb von explosionsgefährdeten Bereichen, die jedoch im Hinblick auf Explosionsrisiken für den sicheren Betrieb von Geräten und Schutzsystemen erforderlich sind oder dazu beitragen</v>
      </c>
      <c r="E25" s="191"/>
      <c r="F25" s="191"/>
      <c r="G25" s="192"/>
      <c r="H25" s="139" t="str">
        <f>IF(AND(I6="x",H26="x",OR(H27="x",H28="x")),"x","")</f>
        <v/>
      </c>
      <c r="I25" s="91" t="str">
        <f t="shared" si="0"/>
        <v>x</v>
      </c>
      <c r="K25" s="175"/>
    </row>
    <row r="26" spans="1:11" ht="24.9" customHeight="1" x14ac:dyDescent="0.3">
      <c r="A26" s="13" t="s">
        <v>180</v>
      </c>
      <c r="B26" s="14" t="s">
        <v>411</v>
      </c>
      <c r="C26" s="134"/>
      <c r="D26" s="137"/>
      <c r="E26" s="193" t="str">
        <f>Language!C74</f>
        <v>ist eine Sicherheits-, Kontroll- und Regelvorrichtung.</v>
      </c>
      <c r="F26" s="193"/>
      <c r="G26" s="194"/>
      <c r="H26" s="78"/>
      <c r="I26" s="93" t="str">
        <f t="shared" si="0"/>
        <v>x</v>
      </c>
      <c r="J26">
        <f>IF(H6="x",ADDRESS(ROW(H6),COLUMN(H6)),)</f>
        <v>0</v>
      </c>
      <c r="K26" s="175"/>
    </row>
    <row r="27" spans="1:11" ht="39.9" customHeight="1" x14ac:dyDescent="0.3">
      <c r="A27" s="13" t="s">
        <v>180</v>
      </c>
      <c r="B27" s="14" t="s">
        <v>411</v>
      </c>
      <c r="C27" s="134"/>
      <c r="D27" s="137"/>
      <c r="E27" s="193" t="str">
        <f>Language!C75</f>
        <v>ist im Hinblick auf Explosionsrisiken für den sicheren Betrieb von Geräten und Schutzsystemen erforderlich.</v>
      </c>
      <c r="F27" s="193"/>
      <c r="G27" s="194"/>
      <c r="H27" s="78"/>
      <c r="I27" s="93" t="str">
        <f t="shared" si="0"/>
        <v>x</v>
      </c>
      <c r="J27">
        <f>IF(H6="x",ADDRESS(ROW(H6),COLUMN(H6)),)</f>
        <v>0</v>
      </c>
      <c r="K27" s="175"/>
    </row>
    <row r="28" spans="1:11" ht="39.9" customHeight="1" thickBot="1" x14ac:dyDescent="0.35">
      <c r="A28" s="13" t="s">
        <v>180</v>
      </c>
      <c r="B28" s="14" t="s">
        <v>411</v>
      </c>
      <c r="C28" s="140"/>
      <c r="D28" s="141"/>
      <c r="E28" s="205" t="str">
        <f>Language!C76</f>
        <v>trägt im Hinblick auf Explosionsrisiken für den sicheren Betrieb von Geräten und Schutzsystemen bei.</v>
      </c>
      <c r="F28" s="205"/>
      <c r="G28" s="206"/>
      <c r="H28" s="80"/>
      <c r="I28" s="94" t="str">
        <f t="shared" si="0"/>
        <v>x</v>
      </c>
      <c r="J28">
        <f>IF(H6="x",ADDRESS(ROW(H6),COLUMN(H6)),)</f>
        <v>0</v>
      </c>
      <c r="K28" s="175"/>
    </row>
    <row r="29" spans="1:11" ht="15" thickBot="1" x14ac:dyDescent="0.35"/>
    <row r="30" spans="1:11" ht="30" customHeight="1" x14ac:dyDescent="0.3">
      <c r="C30" s="199" t="str">
        <f>Language!C77</f>
        <v>Atexrichtlinie: Ausgenommen</v>
      </c>
      <c r="D30" s="200"/>
      <c r="E30" s="200"/>
      <c r="F30" s="200"/>
      <c r="G30" s="201"/>
      <c r="H30" s="69"/>
      <c r="I30" s="70"/>
      <c r="K30" s="177"/>
    </row>
    <row r="31" spans="1:11" ht="24.9" customHeight="1" x14ac:dyDescent="0.3">
      <c r="A31" s="13" t="s">
        <v>180</v>
      </c>
      <c r="B31" s="14" t="s">
        <v>412</v>
      </c>
      <c r="C31" s="202" t="str">
        <f>Language!C78</f>
        <v>ist vom Anwendungsbereich der Atexrichtlinie 2014/34/EU ausgenommen.</v>
      </c>
      <c r="D31" s="203"/>
      <c r="E31" s="203"/>
      <c r="F31" s="203"/>
      <c r="G31" s="204"/>
      <c r="H31" s="133" t="str">
        <f>IF(OR(H32="x",H33="x",H36="x",H39="x",H40="x",H41="x"),"x","")</f>
        <v/>
      </c>
      <c r="I31" s="77" t="str">
        <f t="shared" ref="I31" si="3">IF(H31="x","","x")</f>
        <v>x</v>
      </c>
      <c r="K31" s="175"/>
    </row>
    <row r="32" spans="1:11" ht="39.9" customHeight="1" x14ac:dyDescent="0.3">
      <c r="A32" s="13" t="s">
        <v>180</v>
      </c>
      <c r="B32" s="14" t="s">
        <v>97</v>
      </c>
      <c r="C32" s="134"/>
      <c r="D32" s="189" t="str">
        <f>Language!C79</f>
        <v>ist ein medizinisches Gerät zur bestimmungsgemäßen Verwendung in medizinischen Bereichen.</v>
      </c>
      <c r="E32" s="189"/>
      <c r="F32" s="189"/>
      <c r="G32" s="190"/>
      <c r="H32" s="78"/>
      <c r="I32" s="79" t="str">
        <f t="shared" ref="I32:I45" si="4">IF(H32="x","","x")</f>
        <v>x</v>
      </c>
      <c r="K32" s="175"/>
    </row>
    <row r="33" spans="1:11" ht="50.1" customHeight="1" x14ac:dyDescent="0.3">
      <c r="A33" s="13" t="s">
        <v>180</v>
      </c>
      <c r="B33" s="14" t="s">
        <v>35</v>
      </c>
      <c r="C33" s="134"/>
      <c r="D33" s="191" t="str">
        <f>Language!C80</f>
        <v>ist ein Gerät oder Schutzsystem, bei denen die Explosionsgefahr ausschließlich durch die Anwesenheit von Sprengstoffen oder chemisch instabilen Substanzen hervorgerufen wird.</v>
      </c>
      <c r="E33" s="191"/>
      <c r="F33" s="191"/>
      <c r="G33" s="192"/>
      <c r="H33" s="139" t="str">
        <f>IF(AND(H34="x",H35="x"),"x","")</f>
        <v/>
      </c>
      <c r="I33" s="91" t="str">
        <f t="shared" si="4"/>
        <v>x</v>
      </c>
      <c r="K33" s="175"/>
    </row>
    <row r="34" spans="1:11" ht="24.9" customHeight="1" x14ac:dyDescent="0.3">
      <c r="A34" s="13" t="s">
        <v>180</v>
      </c>
      <c r="B34" s="14" t="s">
        <v>409</v>
      </c>
      <c r="C34" s="134"/>
      <c r="D34" s="137"/>
      <c r="E34" s="197" t="str">
        <f>Language!C81</f>
        <v>ist ein Gerät oder Schutzsystem.</v>
      </c>
      <c r="F34" s="197"/>
      <c r="G34" s="198"/>
      <c r="H34" s="98" t="str">
        <f>IF(OR(H7="x",H16="x"),"x","")</f>
        <v/>
      </c>
      <c r="I34" s="93" t="str">
        <f t="shared" si="4"/>
        <v>x</v>
      </c>
      <c r="K34" s="175"/>
    </row>
    <row r="35" spans="1:11" ht="39.9" customHeight="1" x14ac:dyDescent="0.3">
      <c r="A35" s="13" t="s">
        <v>180</v>
      </c>
      <c r="B35" s="14" t="s">
        <v>35</v>
      </c>
      <c r="C35" s="134"/>
      <c r="D35" s="137"/>
      <c r="E35" s="193" t="str">
        <f>Language!C82</f>
        <v>die Explosionsgefahr wird ausschließlich durch die Anwesenheit von Sprengstoffen oder chemisch instabilen Substanzen hervorgerufen.</v>
      </c>
      <c r="F35" s="193"/>
      <c r="G35" s="194"/>
      <c r="H35" s="78"/>
      <c r="I35" s="93" t="str">
        <f t="shared" si="4"/>
        <v>x</v>
      </c>
      <c r="K35" s="175"/>
    </row>
    <row r="36" spans="1:11" ht="65.099999999999994" customHeight="1" x14ac:dyDescent="0.3">
      <c r="A36" s="13" t="s">
        <v>180</v>
      </c>
      <c r="B36" s="14" t="s">
        <v>36</v>
      </c>
      <c r="C36" s="134"/>
      <c r="D36" s="191" t="str">
        <f>Language!C83</f>
        <v>ist ein Geräte, das zur Verwendung in häuslicher und nichtkommerzieller Umgebung vorgesehen sind, in der eine explosionsfähige Atmosphäre nur selten und lediglich infolge eines unbeabsichtigten Brennstoffaustritts gebildet werden kann;</v>
      </c>
      <c r="E36" s="191"/>
      <c r="F36" s="191"/>
      <c r="G36" s="192"/>
      <c r="H36" s="139" t="str">
        <f>IF(AND(H37="x",H38="x"),"x","")</f>
        <v/>
      </c>
      <c r="I36" s="91" t="str">
        <f t="shared" si="4"/>
        <v>x</v>
      </c>
      <c r="K36" s="175"/>
    </row>
    <row r="37" spans="1:11" ht="24.9" customHeight="1" x14ac:dyDescent="0.3">
      <c r="A37" s="13" t="s">
        <v>180</v>
      </c>
      <c r="B37" s="14" t="s">
        <v>409</v>
      </c>
      <c r="C37" s="134"/>
      <c r="D37" s="137"/>
      <c r="E37" s="197" t="str">
        <f>Language!C84</f>
        <v>ist ein Gerät.</v>
      </c>
      <c r="F37" s="197"/>
      <c r="G37" s="198"/>
      <c r="H37" s="98" t="str">
        <f>IF(H7="x","x","")</f>
        <v/>
      </c>
      <c r="I37" s="93" t="str">
        <f t="shared" si="4"/>
        <v>x</v>
      </c>
      <c r="K37" s="175"/>
    </row>
    <row r="38" spans="1:11" ht="24.9" customHeight="1" x14ac:dyDescent="0.3">
      <c r="A38" s="13" t="s">
        <v>180</v>
      </c>
      <c r="B38" s="14" t="s">
        <v>36</v>
      </c>
      <c r="C38" s="134"/>
      <c r="D38" s="137"/>
      <c r="E38" s="193" t="str">
        <f>Language!C85</f>
        <v>ist zur Verwendung in häuslicher und nichtkommerzieller Umgebung vorgesehen.</v>
      </c>
      <c r="F38" s="193"/>
      <c r="G38" s="194"/>
      <c r="H38" s="78"/>
      <c r="I38" s="93" t="str">
        <f t="shared" si="4"/>
        <v>x</v>
      </c>
      <c r="K38" s="175"/>
    </row>
    <row r="39" spans="1:11" ht="24.9" customHeight="1" x14ac:dyDescent="0.3">
      <c r="A39" s="13" t="s">
        <v>180</v>
      </c>
      <c r="B39" s="14" t="s">
        <v>37</v>
      </c>
      <c r="C39" s="134"/>
      <c r="D39" s="189" t="str">
        <f>Language!C86</f>
        <v>ist eine persönliche Schutzausrüstung im Sinne der Verordnung (EU) 2016/425.</v>
      </c>
      <c r="E39" s="189"/>
      <c r="F39" s="189"/>
      <c r="G39" s="190"/>
      <c r="H39" s="78"/>
      <c r="I39" s="79" t="str">
        <f t="shared" si="4"/>
        <v>x</v>
      </c>
      <c r="K39" s="175"/>
    </row>
    <row r="40" spans="1:11" ht="39.9" customHeight="1" x14ac:dyDescent="0.3">
      <c r="A40" s="13" t="s">
        <v>180</v>
      </c>
      <c r="B40" s="14" t="s">
        <v>48</v>
      </c>
      <c r="C40" s="134"/>
      <c r="D40" s="189" t="str">
        <f>Language!C87</f>
        <v>ist ein Seeschiff oder bewegliche Off-shore-Anlage, oder eine Ausrüstung an Bord dieser Schiffe oder Anlagen.</v>
      </c>
      <c r="E40" s="189"/>
      <c r="F40" s="189"/>
      <c r="G40" s="190"/>
      <c r="H40" s="78"/>
      <c r="I40" s="79" t="str">
        <f t="shared" si="4"/>
        <v>x</v>
      </c>
      <c r="K40" s="175"/>
    </row>
    <row r="41" spans="1:11" ht="39.9" customHeight="1" x14ac:dyDescent="0.3">
      <c r="A41" s="13" t="s">
        <v>180</v>
      </c>
      <c r="B41" s="14" t="s">
        <v>40</v>
      </c>
      <c r="C41" s="134"/>
      <c r="D41" s="191" t="str">
        <f>Language!C88</f>
        <v>ist ein Produkte im Sinne des Artikels 346 Absatz 1 Buchstabe b des Vertrags über die Arbeitsweise der Europäischen Union.</v>
      </c>
      <c r="E41" s="191"/>
      <c r="F41" s="191"/>
      <c r="G41" s="192"/>
      <c r="H41" s="139" t="str">
        <f>IF(AND(OR(H42="x",H43="x"),H44="x"),"x","")</f>
        <v/>
      </c>
      <c r="I41" s="91" t="str">
        <f t="shared" si="4"/>
        <v>x</v>
      </c>
      <c r="K41" s="175"/>
    </row>
    <row r="42" spans="1:11" ht="24.9" customHeight="1" x14ac:dyDescent="0.3">
      <c r="A42" s="13" t="s">
        <v>214</v>
      </c>
      <c r="B42" s="13" t="s">
        <v>215</v>
      </c>
      <c r="C42" s="143"/>
      <c r="D42" s="144"/>
      <c r="E42" s="193" t="str">
        <f>Language!C89</f>
        <v>ist Waffen, Munition und Kriegsmaterial</v>
      </c>
      <c r="F42" s="193"/>
      <c r="G42" s="194"/>
      <c r="H42" s="78"/>
      <c r="I42" s="93" t="str">
        <f t="shared" si="4"/>
        <v>x</v>
      </c>
      <c r="K42" s="175"/>
    </row>
    <row r="43" spans="1:11" ht="24.9" customHeight="1" x14ac:dyDescent="0.3">
      <c r="A43" s="13" t="s">
        <v>214</v>
      </c>
      <c r="B43" s="13" t="s">
        <v>215</v>
      </c>
      <c r="C43" s="143"/>
      <c r="D43" s="144"/>
      <c r="E43" s="193" t="str">
        <f>Language!C90</f>
        <v>dient der Erzeugung von Waffen, Munition und Kriegsmaterial</v>
      </c>
      <c r="F43" s="193"/>
      <c r="G43" s="194"/>
      <c r="H43" s="78"/>
      <c r="I43" s="93" t="str">
        <f t="shared" si="4"/>
        <v>x</v>
      </c>
      <c r="K43" s="175"/>
    </row>
    <row r="44" spans="1:11" ht="24.9" customHeight="1" thickBot="1" x14ac:dyDescent="0.35">
      <c r="A44" s="13" t="s">
        <v>214</v>
      </c>
      <c r="B44" s="13" t="s">
        <v>215</v>
      </c>
      <c r="C44" s="145"/>
      <c r="D44" s="146"/>
      <c r="E44" s="195" t="str">
        <f>Language!C91</f>
        <v>ist eigens für militärische Zwecke bestimmt.</v>
      </c>
      <c r="F44" s="195"/>
      <c r="G44" s="196"/>
      <c r="H44" s="87"/>
      <c r="I44" s="147" t="str">
        <f t="shared" si="4"/>
        <v>x</v>
      </c>
      <c r="K44" s="175"/>
    </row>
    <row r="45" spans="1:11" ht="39.9" customHeight="1" thickTop="1" thickBot="1" x14ac:dyDescent="0.35">
      <c r="A45" s="13" t="s">
        <v>180</v>
      </c>
      <c r="B45" s="14" t="s">
        <v>218</v>
      </c>
      <c r="C45" s="148"/>
      <c r="D45" s="187" t="str">
        <f>Language!C92</f>
        <v>ist nur zur Ausstellung auf Messen gedacht und soll den Anforderungen der ATEX-Richtlinie 2014/34/EU nicht entsprechen?</v>
      </c>
      <c r="E45" s="187"/>
      <c r="F45" s="187"/>
      <c r="G45" s="188"/>
      <c r="H45" s="149"/>
      <c r="I45" s="150" t="str">
        <f t="shared" si="4"/>
        <v>x</v>
      </c>
      <c r="K45" s="175"/>
    </row>
  </sheetData>
  <sheetProtection algorithmName="SHA-512" hashValue="DSIoPDGMNCgd+Zlsve38+OP3hpbERdt/LaR/X9oyL9xvlVYYUmPdQBtVbXJpUqD5/63Y8XNTJoblGfjWYdKUlA==" saltValue="j+1ObLedck7593xUzWXFNQ==" spinCount="100000" sheet="1" objects="1" scenarios="1" formatRows="0"/>
  <mergeCells count="43">
    <mergeCell ref="D2:G2"/>
    <mergeCell ref="C3:G3"/>
    <mergeCell ref="C4:G4"/>
    <mergeCell ref="D5:G5"/>
    <mergeCell ref="C1:K1"/>
    <mergeCell ref="E6:G6"/>
    <mergeCell ref="E7:G7"/>
    <mergeCell ref="F8:G8"/>
    <mergeCell ref="F9:G9"/>
    <mergeCell ref="F10:G10"/>
    <mergeCell ref="F11:G11"/>
    <mergeCell ref="F12:G12"/>
    <mergeCell ref="F13:G13"/>
    <mergeCell ref="F14:G14"/>
    <mergeCell ref="F15:G15"/>
    <mergeCell ref="E16:G16"/>
    <mergeCell ref="F17:G17"/>
    <mergeCell ref="F19:G19"/>
    <mergeCell ref="F20:G20"/>
    <mergeCell ref="E21:G21"/>
    <mergeCell ref="D25:G25"/>
    <mergeCell ref="E26:G26"/>
    <mergeCell ref="E27:G27"/>
    <mergeCell ref="E28:G28"/>
    <mergeCell ref="F22:G22"/>
    <mergeCell ref="F23:G23"/>
    <mergeCell ref="F24:G24"/>
    <mergeCell ref="C30:G30"/>
    <mergeCell ref="C31:G31"/>
    <mergeCell ref="D32:G32"/>
    <mergeCell ref="D33:G33"/>
    <mergeCell ref="E34:G34"/>
    <mergeCell ref="E35:G35"/>
    <mergeCell ref="D36:G36"/>
    <mergeCell ref="E37:G37"/>
    <mergeCell ref="E38:G38"/>
    <mergeCell ref="D39:G39"/>
    <mergeCell ref="D45:G45"/>
    <mergeCell ref="D40:G40"/>
    <mergeCell ref="D41:G41"/>
    <mergeCell ref="E42:G42"/>
    <mergeCell ref="E43:G43"/>
    <mergeCell ref="E44:G44"/>
  </mergeCells>
  <conditionalFormatting sqref="H3:H203">
    <cfRule type="expression" dxfId="42" priority="4">
      <formula>$J3&gt;0</formula>
    </cfRule>
  </conditionalFormatting>
  <conditionalFormatting sqref="C3:I203">
    <cfRule type="expression" dxfId="41" priority="15">
      <formula>$J3&gt;0</formula>
    </cfRule>
  </conditionalFormatting>
  <dataValidations count="2">
    <dataValidation errorStyle="information" allowBlank="1" showInputMessage="1" showErrorMessage="1" error="Please enter &quot;x&quot; or leave empty_x000a_Bitte &quot;x&quot; eingeben oder leer lassen" sqref="H16:H17 H25 H21:H22" xr:uid="{00000000-0002-0000-0400-000000000000}"/>
    <dataValidation type="list" errorStyle="information" allowBlank="1" showInputMessage="1" showErrorMessage="1" error="Please enter &quot;x&quot; or leave empty_x000a_Bitte &quot;x&quot; eingeben oder leer lassen" sqref="H6 H8:H15 H18:H20 H23:H24 H26:H28 H32 H35 H38:H40 H42:H45" xr:uid="{00000000-0002-0000-0400-000001000000}">
      <formula1>"x"</formula1>
    </dataValidation>
  </dataValidations>
  <hyperlinks>
    <hyperlink ref="D2" r:id="rId1" display="https://eur-lex.europa.eu/legal-content/de/ALL/?uri=CELEX:32014L0034" xr:uid="{00000000-0004-0000-0400-000000000000}"/>
    <hyperlink ref="C3" r:id="rId2" location="c635" display="http://www.maschinenrichtlinie.de/maschinenrichtlinie/neue-mrl-2006-42-eg/spezielle-richtlinien/ - c635" xr:uid="{00000000-0004-0000-0400-000001000000}"/>
    <hyperlink ref="E34:G34" location="istATEXGerät" display="istATEXGerät" xr:uid="{22D204B6-9D64-4DED-9620-21CCB74C839F}"/>
    <hyperlink ref="E37:G37" location="istATEXGerät" display="istATEXGerät" xr:uid="{4FEDE58B-831B-4667-A0BA-E730F3488B9A}"/>
    <hyperlink ref="F22:G22" location="istATEXKomponente" display="istATEXKomponente" xr:uid="{9C2E8F73-C141-46C0-9922-637E710874D3}"/>
  </hyperlinks>
  <pageMargins left="0.23622047244094491" right="0.23622047244094491" top="0.74803149606299213" bottom="0.74803149606299213" header="0.31496062992125984" footer="0.31496062992125984"/>
  <pageSetup paperSize="9" scale="90"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9"/>
  <sheetViews>
    <sheetView workbookViewId="0">
      <pane ySplit="2" topLeftCell="A7" activePane="bottomLeft" state="frozen"/>
      <selection pane="bottomLeft" activeCell="A21" sqref="A21:B21"/>
    </sheetView>
  </sheetViews>
  <sheetFormatPr baseColWidth="10" defaultRowHeight="14.4" x14ac:dyDescent="0.3"/>
  <cols>
    <col min="1" max="1" width="14.6640625" style="7" customWidth="1"/>
    <col min="2" max="2" width="13.6640625" style="8" customWidth="1"/>
    <col min="3" max="6" width="3.6640625" style="73" customWidth="1"/>
    <col min="7" max="7" width="74.33203125" style="1" customWidth="1"/>
    <col min="8" max="8" width="6.33203125" style="83" customWidth="1"/>
    <col min="9" max="9" width="6.33203125" style="151" customWidth="1"/>
    <col min="10" max="10" width="22.88671875" hidden="1" customWidth="1"/>
    <col min="11" max="11" width="58.109375" style="179" customWidth="1"/>
  </cols>
  <sheetData>
    <row r="1" spans="1:11" ht="35.1" customHeight="1" x14ac:dyDescent="0.3">
      <c r="B1" s="66"/>
      <c r="C1" s="241" t="str">
        <f>Language!C94</f>
        <v>Prüfen ob das Produkt unter den Anwendungsbsreich der Niederspannungsrichtlinie 2014/35/EU fällt</v>
      </c>
      <c r="D1" s="241"/>
      <c r="E1" s="241"/>
      <c r="F1" s="241"/>
      <c r="G1" s="241"/>
      <c r="H1" s="241"/>
      <c r="I1" s="241"/>
      <c r="J1" s="241"/>
      <c r="K1" s="241"/>
    </row>
    <row r="2" spans="1:11" s="65" customFormat="1" ht="24.9" customHeight="1" thickBot="1" x14ac:dyDescent="0.35">
      <c r="A2" s="61" t="str">
        <f>Language!C6</f>
        <v>Richtlinie</v>
      </c>
      <c r="B2" s="61" t="str">
        <f>Language!C7</f>
        <v>Artikel</v>
      </c>
      <c r="C2" s="61"/>
      <c r="D2" s="240" t="str">
        <f>Language!C8</f>
        <v>Das Produkt:</v>
      </c>
      <c r="E2" s="240"/>
      <c r="F2" s="240"/>
      <c r="G2" s="240"/>
      <c r="H2" s="63" t="str">
        <f>Language!C4</f>
        <v>ja</v>
      </c>
      <c r="I2" s="64" t="str">
        <f>Language!C5</f>
        <v>nein</v>
      </c>
      <c r="J2" s="62" t="str">
        <f>Language!C9</f>
        <v>nicht relevant weil</v>
      </c>
      <c r="K2" s="178" t="str">
        <f>Language!C10</f>
        <v>Kommentar</v>
      </c>
    </row>
    <row r="3" spans="1:11" ht="30" customHeight="1" x14ac:dyDescent="0.35">
      <c r="A3" s="5"/>
      <c r="B3" s="6"/>
      <c r="C3" s="212" t="str">
        <f>Language!C95</f>
        <v>Niederspannungsrichtlinie: Produkt</v>
      </c>
      <c r="D3" s="213"/>
      <c r="E3" s="213"/>
      <c r="F3" s="213"/>
      <c r="G3" s="214"/>
      <c r="H3" s="69"/>
      <c r="I3" s="70"/>
      <c r="J3" s="4"/>
      <c r="K3" s="180"/>
    </row>
    <row r="4" spans="1:11" ht="24.9" customHeight="1" x14ac:dyDescent="0.3">
      <c r="A4" s="7" t="s">
        <v>59</v>
      </c>
      <c r="B4" s="8">
        <v>1</v>
      </c>
      <c r="C4" s="202" t="str">
        <f>Language!C96</f>
        <v>ist ein elektrisches Betriebsmittel nach Niederspannungsrichtlinie 2014/35/EU.</v>
      </c>
      <c r="D4" s="203"/>
      <c r="E4" s="203"/>
      <c r="F4" s="203"/>
      <c r="G4" s="204"/>
      <c r="H4" s="76" t="str">
        <f>IF(AND(H5="x",OR(H11="x",H16="x"),I21="x"),"x","")</f>
        <v/>
      </c>
      <c r="I4" s="77" t="str">
        <f t="shared" ref="I4:I21" si="0">IF(H4="x","","x")</f>
        <v>x</v>
      </c>
      <c r="K4" s="175"/>
    </row>
    <row r="5" spans="1:11" ht="24.9" customHeight="1" x14ac:dyDescent="0.3">
      <c r="A5" s="7" t="s">
        <v>59</v>
      </c>
      <c r="B5" s="8">
        <v>1</v>
      </c>
      <c r="C5" s="95"/>
      <c r="D5" s="242" t="str">
        <f>Language!C97</f>
        <v>ist ein elektrisches Betriebsmittel?</v>
      </c>
      <c r="E5" s="242"/>
      <c r="F5" s="242"/>
      <c r="G5" s="243"/>
      <c r="H5" s="97" t="str">
        <f>IF(OR(H6="x",H7="x",H8="x",H9="x",H10="x"),"x","")</f>
        <v>x</v>
      </c>
      <c r="I5" s="91" t="str">
        <f t="shared" si="0"/>
        <v/>
      </c>
      <c r="K5" s="175"/>
    </row>
    <row r="6" spans="1:11" ht="24.9" customHeight="1" x14ac:dyDescent="0.3">
      <c r="A6" s="7" t="s">
        <v>535</v>
      </c>
      <c r="B6" s="8" t="s">
        <v>542</v>
      </c>
      <c r="C6" s="95"/>
      <c r="D6" s="122"/>
      <c r="E6" s="224" t="s">
        <v>537</v>
      </c>
      <c r="F6" s="224"/>
      <c r="G6" s="225"/>
      <c r="H6" s="78" t="s">
        <v>556</v>
      </c>
      <c r="I6" s="93" t="str">
        <f t="shared" si="0"/>
        <v/>
      </c>
      <c r="K6" s="175"/>
    </row>
    <row r="7" spans="1:11" ht="24.9" customHeight="1" x14ac:dyDescent="0.3">
      <c r="A7" s="7" t="s">
        <v>535</v>
      </c>
      <c r="B7" s="8" t="s">
        <v>542</v>
      </c>
      <c r="C7" s="95"/>
      <c r="D7" s="122"/>
      <c r="E7" s="224" t="s">
        <v>538</v>
      </c>
      <c r="F7" s="224"/>
      <c r="G7" s="225"/>
      <c r="H7" s="78"/>
      <c r="I7" s="93" t="str">
        <f t="shared" si="0"/>
        <v>x</v>
      </c>
      <c r="K7" s="175"/>
    </row>
    <row r="8" spans="1:11" ht="24.9" customHeight="1" x14ac:dyDescent="0.3">
      <c r="A8" s="7" t="s">
        <v>535</v>
      </c>
      <c r="B8" s="8" t="s">
        <v>542</v>
      </c>
      <c r="C8" s="95"/>
      <c r="D8" s="122"/>
      <c r="E8" s="224" t="s">
        <v>539</v>
      </c>
      <c r="F8" s="224"/>
      <c r="G8" s="225"/>
      <c r="H8" s="78"/>
      <c r="I8" s="93" t="str">
        <f t="shared" si="0"/>
        <v>x</v>
      </c>
      <c r="K8" s="175"/>
    </row>
    <row r="9" spans="1:11" ht="24.9" customHeight="1" x14ac:dyDescent="0.3">
      <c r="A9" s="7" t="s">
        <v>535</v>
      </c>
      <c r="B9" s="8" t="s">
        <v>542</v>
      </c>
      <c r="C9" s="95"/>
      <c r="D9" s="122"/>
      <c r="E9" s="224" t="s">
        <v>540</v>
      </c>
      <c r="F9" s="224"/>
      <c r="G9" s="225"/>
      <c r="H9" s="78"/>
      <c r="I9" s="93" t="str">
        <f t="shared" si="0"/>
        <v>x</v>
      </c>
      <c r="K9" s="175"/>
    </row>
    <row r="10" spans="1:11" ht="24.9" customHeight="1" x14ac:dyDescent="0.3">
      <c r="A10" s="7" t="s">
        <v>535</v>
      </c>
      <c r="B10" s="8" t="s">
        <v>542</v>
      </c>
      <c r="C10" s="95"/>
      <c r="D10" s="122"/>
      <c r="E10" s="224" t="s">
        <v>541</v>
      </c>
      <c r="F10" s="224"/>
      <c r="G10" s="225"/>
      <c r="H10" s="78"/>
      <c r="I10" s="93" t="str">
        <f t="shared" si="0"/>
        <v>x</v>
      </c>
      <c r="K10" s="175"/>
    </row>
    <row r="11" spans="1:11" ht="39.9" customHeight="1" x14ac:dyDescent="0.3">
      <c r="A11" s="7" t="s">
        <v>59</v>
      </c>
      <c r="B11" s="8">
        <v>1</v>
      </c>
      <c r="C11" s="95"/>
      <c r="D11" s="191" t="str">
        <f>Language!C103</f>
        <v>ist zur Verwendung bei einer Nennspannung zwischen 50 und 1000 V Wechselstrom gedacht?</v>
      </c>
      <c r="E11" s="191"/>
      <c r="F11" s="191"/>
      <c r="G11" s="192"/>
      <c r="H11" s="97" t="str">
        <f>IF(AND(OR(H12="x",H14="x"),I13="x",I15="x"),"x","")</f>
        <v/>
      </c>
      <c r="I11" s="91" t="str">
        <f t="shared" si="0"/>
        <v>x</v>
      </c>
      <c r="K11" s="175"/>
    </row>
    <row r="12" spans="1:11" ht="39.9" customHeight="1" x14ac:dyDescent="0.3">
      <c r="A12" s="7" t="s">
        <v>565</v>
      </c>
      <c r="B12" s="8" t="s">
        <v>542</v>
      </c>
      <c r="C12" s="290"/>
      <c r="D12" s="291"/>
      <c r="E12" s="224" t="str">
        <f>Language!C236</f>
        <v>größtmögliche Eingangsspannung ist über 50 V Wechselstrom?</v>
      </c>
      <c r="F12" s="224"/>
      <c r="G12" s="225"/>
      <c r="H12" s="168"/>
      <c r="I12" s="93" t="str">
        <f t="shared" si="0"/>
        <v>x</v>
      </c>
      <c r="K12" s="175"/>
    </row>
    <row r="13" spans="1:11" ht="39.9" customHeight="1" x14ac:dyDescent="0.3">
      <c r="A13" s="7" t="s">
        <v>565</v>
      </c>
      <c r="B13" s="8" t="s">
        <v>542</v>
      </c>
      <c r="C13" s="290"/>
      <c r="D13" s="291"/>
      <c r="E13" s="224" t="str">
        <f>Language!C237</f>
        <v>größtmögliche Eingangsspannung ist über 1000 V Wechselstrom?</v>
      </c>
      <c r="F13" s="224"/>
      <c r="G13" s="225"/>
      <c r="H13" s="168"/>
      <c r="I13" s="93" t="str">
        <f t="shared" si="0"/>
        <v>x</v>
      </c>
      <c r="K13" s="175"/>
    </row>
    <row r="14" spans="1:11" ht="39.9" customHeight="1" x14ac:dyDescent="0.3">
      <c r="A14" s="7" t="s">
        <v>565</v>
      </c>
      <c r="B14" s="8" t="s">
        <v>542</v>
      </c>
      <c r="C14" s="290"/>
      <c r="D14" s="291"/>
      <c r="E14" s="224" t="str">
        <f>Language!C238</f>
        <v>größtmögliche Ausgangsspannung ist über 50 V Wechselstrom?</v>
      </c>
      <c r="F14" s="224"/>
      <c r="G14" s="225"/>
      <c r="H14" s="168"/>
      <c r="I14" s="93" t="str">
        <f t="shared" si="0"/>
        <v>x</v>
      </c>
      <c r="K14" s="175"/>
    </row>
    <row r="15" spans="1:11" ht="39.9" customHeight="1" x14ac:dyDescent="0.3">
      <c r="A15" s="7" t="s">
        <v>565</v>
      </c>
      <c r="B15" s="8" t="s">
        <v>542</v>
      </c>
      <c r="C15" s="290"/>
      <c r="D15" s="291"/>
      <c r="E15" s="224" t="str">
        <f>Language!C239</f>
        <v>größtmögliche Ausgangsspannung ist über 1000 V Wechselstrom?</v>
      </c>
      <c r="F15" s="224"/>
      <c r="G15" s="225"/>
      <c r="H15" s="168"/>
      <c r="I15" s="93" t="str">
        <f t="shared" si="0"/>
        <v>x</v>
      </c>
      <c r="K15" s="175"/>
    </row>
    <row r="16" spans="1:11" ht="39.9" customHeight="1" x14ac:dyDescent="0.3">
      <c r="A16" s="7" t="s">
        <v>59</v>
      </c>
      <c r="B16" s="8">
        <v>1</v>
      </c>
      <c r="C16" s="295"/>
      <c r="D16" s="191" t="str">
        <f>Language!C104</f>
        <v>ist zur Verwendung bei einer Nennspannung zwischen 75 und 1500 V Gleichstrom gedacht?</v>
      </c>
      <c r="E16" s="191"/>
      <c r="F16" s="191"/>
      <c r="G16" s="192"/>
      <c r="H16" s="139" t="str">
        <f>IF(AND(OR(H17="x",H19="x"),I18="x",I20="x"),"x","")</f>
        <v/>
      </c>
      <c r="I16" s="91" t="str">
        <f t="shared" ref="I16" si="1">IF(H16="x","","x")</f>
        <v>x</v>
      </c>
      <c r="K16" s="175"/>
    </row>
    <row r="17" spans="1:11" ht="39.9" customHeight="1" x14ac:dyDescent="0.3">
      <c r="A17" s="7" t="s">
        <v>565</v>
      </c>
      <c r="B17" s="8" t="s">
        <v>542</v>
      </c>
      <c r="C17" s="292"/>
      <c r="D17" s="293"/>
      <c r="E17" s="224" t="str">
        <f>Language!C240</f>
        <v>größtmögliche Eingangsspannung ist über 75 V Gleichstrom?</v>
      </c>
      <c r="F17" s="224"/>
      <c r="G17" s="225"/>
      <c r="H17" s="294"/>
      <c r="I17" s="93" t="str">
        <f t="shared" si="0"/>
        <v>x</v>
      </c>
      <c r="K17" s="175"/>
    </row>
    <row r="18" spans="1:11" ht="39.9" customHeight="1" x14ac:dyDescent="0.3">
      <c r="A18" s="7" t="s">
        <v>565</v>
      </c>
      <c r="B18" s="8" t="s">
        <v>542</v>
      </c>
      <c r="C18" s="290"/>
      <c r="D18" s="291"/>
      <c r="E18" s="224" t="str">
        <f>Language!C241</f>
        <v>größtmögliche Eingangsspannung ist über 1500 V Gleichstrom?</v>
      </c>
      <c r="F18" s="224"/>
      <c r="G18" s="225"/>
      <c r="H18" s="168"/>
      <c r="I18" s="93" t="str">
        <f t="shared" si="0"/>
        <v>x</v>
      </c>
      <c r="K18" s="175"/>
    </row>
    <row r="19" spans="1:11" ht="39.9" customHeight="1" x14ac:dyDescent="0.3">
      <c r="A19" s="7" t="s">
        <v>565</v>
      </c>
      <c r="B19" s="8" t="s">
        <v>542</v>
      </c>
      <c r="C19" s="290"/>
      <c r="D19" s="291"/>
      <c r="E19" s="224" t="str">
        <f>Language!C242</f>
        <v>größtmögliche Ausgangsspannung ist über 75 V Gleichstrom?</v>
      </c>
      <c r="F19" s="224"/>
      <c r="G19" s="225"/>
      <c r="H19" s="168"/>
      <c r="I19" s="93" t="str">
        <f t="shared" si="0"/>
        <v>x</v>
      </c>
      <c r="K19" s="175"/>
    </row>
    <row r="20" spans="1:11" ht="39.9" customHeight="1" x14ac:dyDescent="0.3">
      <c r="A20" s="7" t="s">
        <v>565</v>
      </c>
      <c r="B20" s="8" t="s">
        <v>542</v>
      </c>
      <c r="C20" s="290"/>
      <c r="D20" s="291"/>
      <c r="E20" s="224" t="str">
        <f>Language!C243</f>
        <v>größtmögliche Ausgangsspannung ist über 1500 V Gleichstrom?</v>
      </c>
      <c r="F20" s="224"/>
      <c r="G20" s="225"/>
      <c r="H20" s="168"/>
      <c r="I20" s="93" t="str">
        <f t="shared" si="0"/>
        <v>x</v>
      </c>
      <c r="K20" s="175"/>
    </row>
    <row r="21" spans="1:11" ht="39.9" customHeight="1" thickBot="1" x14ac:dyDescent="0.35">
      <c r="A21" s="7" t="s">
        <v>565</v>
      </c>
      <c r="B21" s="8" t="s">
        <v>542</v>
      </c>
      <c r="C21" s="96"/>
      <c r="D21" s="296" t="str">
        <f>Language!C244</f>
        <v>ist an Ein oder Ausgangsseite außerhalb der Nennspannungswerte?</v>
      </c>
      <c r="E21" s="296"/>
      <c r="F21" s="296"/>
      <c r="G21" s="297"/>
      <c r="H21" s="298" t="str">
        <f>IF(OR(H13="x",H15="x",H18="x",H20="x"),"x","")</f>
        <v/>
      </c>
      <c r="I21" s="299" t="str">
        <f t="shared" si="0"/>
        <v>x</v>
      </c>
      <c r="K21" s="175"/>
    </row>
    <row r="22" spans="1:11" ht="21" customHeight="1" thickBot="1" x14ac:dyDescent="0.35">
      <c r="G22" s="82"/>
      <c r="I22" s="84"/>
      <c r="K22" s="176"/>
    </row>
    <row r="23" spans="1:11" ht="30" customHeight="1" x14ac:dyDescent="0.3">
      <c r="C23" s="234" t="str">
        <f>Language!C105</f>
        <v>Niederspannungsrichtlinie: Ausgenommen</v>
      </c>
      <c r="D23" s="235"/>
      <c r="E23" s="235"/>
      <c r="F23" s="235"/>
      <c r="G23" s="236"/>
      <c r="H23" s="85"/>
      <c r="I23" s="86"/>
      <c r="K23" s="177"/>
    </row>
    <row r="24" spans="1:11" ht="39.9" customHeight="1" x14ac:dyDescent="0.3">
      <c r="A24" s="7" t="s">
        <v>59</v>
      </c>
      <c r="B24" s="8" t="s">
        <v>74</v>
      </c>
      <c r="C24" s="237" t="str">
        <f>Language!C106</f>
        <v>ist vom Anwendungsbereich der Niederspannungsrichtlinie 2014/35/EU ausgenommen. Es ist ein(e):</v>
      </c>
      <c r="D24" s="238"/>
      <c r="E24" s="238"/>
      <c r="F24" s="238"/>
      <c r="G24" s="239"/>
      <c r="H24" s="76" t="str">
        <f>IF(OR(H25="x",H28="x",H29="x",H30="x",H31="x",H32="x",H33="x",H34="x",H35="x"),"x","")</f>
        <v/>
      </c>
      <c r="I24" s="77" t="str">
        <f t="shared" ref="I24:I35" si="2">IF(H24="x","","x")</f>
        <v>x</v>
      </c>
      <c r="K24" s="175"/>
    </row>
    <row r="25" spans="1:11" ht="24.9" customHeight="1" x14ac:dyDescent="0.3">
      <c r="A25" s="7" t="s">
        <v>59</v>
      </c>
      <c r="B25" s="8" t="s">
        <v>74</v>
      </c>
      <c r="C25" s="74"/>
      <c r="D25" s="230" t="str">
        <f>Language!C107</f>
        <v>Elektrisches Betriebsmittel zur Verwendung in explosionsfähiger Atmosphäre</v>
      </c>
      <c r="E25" s="230"/>
      <c r="F25" s="230"/>
      <c r="G25" s="231"/>
      <c r="H25" s="97" t="str">
        <f>IF(AND(H26="x",H27="x"),"x","")</f>
        <v/>
      </c>
      <c r="I25" s="91" t="str">
        <f t="shared" si="2"/>
        <v>x</v>
      </c>
      <c r="K25" s="175"/>
    </row>
    <row r="26" spans="1:11" ht="24.9" customHeight="1" x14ac:dyDescent="0.3">
      <c r="A26" s="7" t="s">
        <v>59</v>
      </c>
      <c r="B26" s="8" t="s">
        <v>74</v>
      </c>
      <c r="C26" s="74"/>
      <c r="D26" s="101"/>
      <c r="E26" s="232" t="str">
        <f>Language!C97</f>
        <v>ist ein elektrisches Betriebsmittel?</v>
      </c>
      <c r="F26" s="232"/>
      <c r="G26" s="233"/>
      <c r="H26" s="98" t="str">
        <f>IF(H5="x","x","")</f>
        <v>x</v>
      </c>
      <c r="I26" s="93" t="str">
        <f t="shared" si="2"/>
        <v/>
      </c>
      <c r="K26" s="175"/>
    </row>
    <row r="27" spans="1:11" ht="24.9" customHeight="1" x14ac:dyDescent="0.3">
      <c r="A27" s="7" t="s">
        <v>535</v>
      </c>
      <c r="B27" s="8" t="s">
        <v>536</v>
      </c>
      <c r="C27" s="74"/>
      <c r="D27" s="101"/>
      <c r="E27" s="232" t="str">
        <f>Language!C54</f>
        <v>wird bestimmungsgemäß in explosionsgefährdeten Bereichen verwendet.</v>
      </c>
      <c r="F27" s="232"/>
      <c r="G27" s="233"/>
      <c r="H27" s="98" t="str">
        <f>IF('2014-34'!H6="x","x","")</f>
        <v/>
      </c>
      <c r="I27" s="93" t="str">
        <f t="shared" si="2"/>
        <v>x</v>
      </c>
      <c r="K27" s="175"/>
    </row>
    <row r="28" spans="1:11" ht="24.9" customHeight="1" x14ac:dyDescent="0.3">
      <c r="A28" s="7" t="s">
        <v>59</v>
      </c>
      <c r="B28" s="8" t="s">
        <v>74</v>
      </c>
      <c r="C28" s="74"/>
      <c r="D28" s="228" t="str">
        <f>Language!C108</f>
        <v>Elektro-radiologisches oder elektro-medizinisches Betriebsmittel</v>
      </c>
      <c r="E28" s="228"/>
      <c r="F28" s="228"/>
      <c r="G28" s="229"/>
      <c r="H28" s="78"/>
      <c r="I28" s="79" t="str">
        <f t="shared" si="2"/>
        <v>x</v>
      </c>
      <c r="K28" s="175"/>
    </row>
    <row r="29" spans="1:11" ht="24.9" customHeight="1" x14ac:dyDescent="0.3">
      <c r="A29" s="7" t="s">
        <v>59</v>
      </c>
      <c r="B29" s="8" t="s">
        <v>74</v>
      </c>
      <c r="C29" s="74"/>
      <c r="D29" s="228" t="str">
        <f>Language!C109</f>
        <v>Elektrisches Teil von Personen- und Lastenaufzügen</v>
      </c>
      <c r="E29" s="228"/>
      <c r="F29" s="228"/>
      <c r="G29" s="229"/>
      <c r="H29" s="78"/>
      <c r="I29" s="79" t="str">
        <f t="shared" si="2"/>
        <v>x</v>
      </c>
      <c r="K29" s="175"/>
    </row>
    <row r="30" spans="1:11" ht="24.9" customHeight="1" x14ac:dyDescent="0.3">
      <c r="A30" s="7" t="s">
        <v>59</v>
      </c>
      <c r="B30" s="8" t="s">
        <v>74</v>
      </c>
      <c r="C30" s="74"/>
      <c r="D30" s="228" t="str">
        <f>Language!C110</f>
        <v>Elektrizitätszähler</v>
      </c>
      <c r="E30" s="228"/>
      <c r="F30" s="228"/>
      <c r="G30" s="229"/>
      <c r="H30" s="78"/>
      <c r="I30" s="79" t="str">
        <f t="shared" si="2"/>
        <v>x</v>
      </c>
      <c r="K30" s="175"/>
    </row>
    <row r="31" spans="1:11" ht="24.9" customHeight="1" x14ac:dyDescent="0.3">
      <c r="A31" s="7" t="s">
        <v>59</v>
      </c>
      <c r="B31" s="8" t="s">
        <v>74</v>
      </c>
      <c r="C31" s="74"/>
      <c r="D31" s="228" t="str">
        <f>Language!C111</f>
        <v>Haushaltssteckvorrichtung</v>
      </c>
      <c r="E31" s="228"/>
      <c r="F31" s="228"/>
      <c r="G31" s="229"/>
      <c r="H31" s="78"/>
      <c r="I31" s="79" t="str">
        <f t="shared" si="2"/>
        <v>x</v>
      </c>
      <c r="K31" s="175"/>
    </row>
    <row r="32" spans="1:11" ht="24.9" customHeight="1" x14ac:dyDescent="0.3">
      <c r="A32" s="7" t="s">
        <v>59</v>
      </c>
      <c r="B32" s="8" t="s">
        <v>74</v>
      </c>
      <c r="C32" s="74"/>
      <c r="D32" s="228" t="str">
        <f>Language!C112</f>
        <v>Vorrichtung zur Stromversorgung von elektrischen Weidezäunen</v>
      </c>
      <c r="E32" s="228"/>
      <c r="F32" s="228"/>
      <c r="G32" s="229"/>
      <c r="H32" s="78"/>
      <c r="I32" s="79" t="str">
        <f t="shared" si="2"/>
        <v>x</v>
      </c>
      <c r="K32" s="175"/>
    </row>
    <row r="33" spans="1:11" ht="24.9" customHeight="1" x14ac:dyDescent="0.3">
      <c r="A33" s="7" t="s">
        <v>59</v>
      </c>
      <c r="B33" s="8" t="s">
        <v>74</v>
      </c>
      <c r="C33" s="74"/>
      <c r="D33" s="228" t="str">
        <f>Language!C113</f>
        <v>Funkentstörung</v>
      </c>
      <c r="E33" s="228"/>
      <c r="F33" s="228"/>
      <c r="G33" s="229"/>
      <c r="H33" s="78"/>
      <c r="I33" s="79" t="str">
        <f t="shared" si="2"/>
        <v>x</v>
      </c>
      <c r="K33" s="175"/>
    </row>
    <row r="34" spans="1:11" ht="54.9" customHeight="1" x14ac:dyDescent="0.3">
      <c r="A34" s="7" t="s">
        <v>59</v>
      </c>
      <c r="B34" s="8" t="s">
        <v>74</v>
      </c>
      <c r="C34" s="74"/>
      <c r="D34" s="228" t="str">
        <f>Language!C114</f>
        <v>Spezielles elektrisches Betriebsmittel, das zur Verwendung auf Schiffen, in Flugzeugen oder in Eisenbahnen bestimmt ist und den Sicherheitsbestimmungen internationaler Einrichtungen entspricht, denen die Mitgliedstaaten angehören</v>
      </c>
      <c r="E34" s="228"/>
      <c r="F34" s="228"/>
      <c r="G34" s="229"/>
      <c r="H34" s="78"/>
      <c r="I34" s="79" t="str">
        <f t="shared" si="2"/>
        <v>x</v>
      </c>
      <c r="K34" s="175"/>
    </row>
    <row r="35" spans="1:11" ht="54.9" customHeight="1" thickBot="1" x14ac:dyDescent="0.35">
      <c r="A35" s="7" t="s">
        <v>59</v>
      </c>
      <c r="B35" s="8" t="s">
        <v>74</v>
      </c>
      <c r="C35" s="119"/>
      <c r="D35" s="218" t="str">
        <f>Language!C115</f>
        <v>Kunden- und anwendungsspezifisch angefertigte Erprobungsmodul, das von Fachleuten ausschließlich in Forschungs- und Entwicklungseinrichtungen für ebensolche Zwecke verwendet werden.</v>
      </c>
      <c r="E35" s="218"/>
      <c r="F35" s="218"/>
      <c r="G35" s="219"/>
      <c r="H35" s="87"/>
      <c r="I35" s="88" t="str">
        <f t="shared" si="2"/>
        <v>x</v>
      </c>
      <c r="K35" s="175"/>
    </row>
    <row r="36" spans="1:11" ht="39.9" customHeight="1" thickTop="1" x14ac:dyDescent="0.3">
      <c r="C36" s="118"/>
      <c r="D36" s="220" t="str">
        <f>Language!C116</f>
        <v>ist ausgenommen, da eine andere Richtlinie die Anwendung der Niederspannungsrichtlinie ausschließt.</v>
      </c>
      <c r="E36" s="220"/>
      <c r="F36" s="220"/>
      <c r="G36" s="221"/>
      <c r="H36" s="89" t="str">
        <f>IF(OR(H37="x",AND(H38="x",H39="x")),"x","")</f>
        <v/>
      </c>
      <c r="I36" s="90" t="str">
        <f t="shared" ref="I36:I37" si="3">IF(H36="x","","x")</f>
        <v>x</v>
      </c>
      <c r="K36" s="175"/>
    </row>
    <row r="37" spans="1:11" ht="39.9" customHeight="1" x14ac:dyDescent="0.3">
      <c r="C37" s="74"/>
      <c r="D37" s="99"/>
      <c r="E37" s="222" t="str">
        <f>Language!C118</f>
        <v>- fällt (auch) unter die Maschinenrichtlinie 2006/42/EG, die die Anwendung der Niederspannungsrichtlinie ausschließt.</v>
      </c>
      <c r="F37" s="222"/>
      <c r="G37" s="223"/>
      <c r="H37" s="92" t="str">
        <f>IF(AND(OR('2006-42'!H4="x",'2006-42'!H30="x",'2006-42'!H39="x",'2006-42'!H51="x",'2006-42'!H58="x",'2006-42'!H59="x",'2006-42'!H72="x"),'2006-42'!I78="x",'2006-42'!I113="x",'2006-42'!I117="x"),"x","")</f>
        <v/>
      </c>
      <c r="I37" s="91" t="str">
        <f t="shared" si="3"/>
        <v>x</v>
      </c>
      <c r="K37" s="175"/>
    </row>
    <row r="38" spans="1:11" ht="24.9" customHeight="1" x14ac:dyDescent="0.3">
      <c r="C38" s="74"/>
      <c r="D38" s="99"/>
      <c r="E38" s="224" t="str">
        <f>Language!C119</f>
        <v>- fällt (auch) unter eine andere EG-Richtlinie, die hier nicht bearbeitet wird.</v>
      </c>
      <c r="F38" s="224"/>
      <c r="G38" s="225"/>
      <c r="H38" s="78"/>
      <c r="I38" s="93" t="str">
        <f>IF(H38="x","","x")</f>
        <v>x</v>
      </c>
      <c r="K38" s="175"/>
    </row>
    <row r="39" spans="1:11" ht="39.9" customHeight="1" thickBot="1" x14ac:dyDescent="0.35">
      <c r="C39" s="75"/>
      <c r="D39" s="100"/>
      <c r="E39" s="226" t="str">
        <f>Language!C120</f>
        <v>- Die andere EG-Richtlinie schließt die Anwendung der Niederspannungsrichtlinie aus.</v>
      </c>
      <c r="F39" s="226"/>
      <c r="G39" s="227"/>
      <c r="H39" s="80"/>
      <c r="I39" s="94" t="str">
        <f>IF(H39="x","","x")</f>
        <v>x</v>
      </c>
      <c r="K39" s="175"/>
    </row>
  </sheetData>
  <sheetProtection algorithmName="SHA-512" hashValue="N7njx05KWASzmrVXzFh6SpjUTIFeKOLI7lPPSRPihkl5w0bunomv1sErI2DRtcdiu156RPBPFlLfYBa0zuA/XA==" saltValue="1ZGC8M3IMONFIKFjCotK4g==" spinCount="100000" sheet="1" formatRows="0" autoFilter="0"/>
  <mergeCells count="38">
    <mergeCell ref="E18:G18"/>
    <mergeCell ref="E19:G19"/>
    <mergeCell ref="E20:G20"/>
    <mergeCell ref="D21:G21"/>
    <mergeCell ref="C3:G3"/>
    <mergeCell ref="D2:G2"/>
    <mergeCell ref="C4:G4"/>
    <mergeCell ref="C1:K1"/>
    <mergeCell ref="D5:G5"/>
    <mergeCell ref="C23:G23"/>
    <mergeCell ref="C24:G24"/>
    <mergeCell ref="E6:G6"/>
    <mergeCell ref="E7:G7"/>
    <mergeCell ref="E8:G8"/>
    <mergeCell ref="E9:G9"/>
    <mergeCell ref="E10:G10"/>
    <mergeCell ref="D11:G11"/>
    <mergeCell ref="E12:G12"/>
    <mergeCell ref="E13:G13"/>
    <mergeCell ref="E14:G14"/>
    <mergeCell ref="E15:G15"/>
    <mergeCell ref="D16:G16"/>
    <mergeCell ref="E17:G17"/>
    <mergeCell ref="D25:G25"/>
    <mergeCell ref="E26:G26"/>
    <mergeCell ref="E27:G27"/>
    <mergeCell ref="D28:G28"/>
    <mergeCell ref="D29:G29"/>
    <mergeCell ref="D30:G30"/>
    <mergeCell ref="D31:G31"/>
    <mergeCell ref="D32:G32"/>
    <mergeCell ref="D33:G33"/>
    <mergeCell ref="D34:G34"/>
    <mergeCell ref="D35:G35"/>
    <mergeCell ref="D36:G36"/>
    <mergeCell ref="E37:G37"/>
    <mergeCell ref="E38:G38"/>
    <mergeCell ref="E39:G39"/>
  </mergeCells>
  <conditionalFormatting sqref="H3:H15 H17:H20 H22:H216">
    <cfRule type="expression" dxfId="40" priority="63">
      <formula>$J3&gt;0</formula>
    </cfRule>
  </conditionalFormatting>
  <conditionalFormatting sqref="C22:I216 C12:D15 H12:I15 C3:I11 C17:D20 C21 H17:I20">
    <cfRule type="expression" dxfId="39" priority="22">
      <formula>$J3&gt;0</formula>
    </cfRule>
  </conditionalFormatting>
  <conditionalFormatting sqref="E12:G15">
    <cfRule type="expression" dxfId="36" priority="15">
      <formula>$J12&gt;0</formula>
    </cfRule>
  </conditionalFormatting>
  <conditionalFormatting sqref="I16">
    <cfRule type="expression" dxfId="35" priority="9">
      <formula>$J16&gt;0</formula>
    </cfRule>
  </conditionalFormatting>
  <conditionalFormatting sqref="C16">
    <cfRule type="expression" dxfId="32" priority="13">
      <formula>$J16&gt;0</formula>
    </cfRule>
  </conditionalFormatting>
  <conditionalFormatting sqref="D16:G16">
    <cfRule type="expression" dxfId="31" priority="12">
      <formula>$J16&gt;0</formula>
    </cfRule>
  </conditionalFormatting>
  <conditionalFormatting sqref="D21:G21">
    <cfRule type="expression" dxfId="14" priority="8">
      <formula>$J21&gt;0</formula>
    </cfRule>
  </conditionalFormatting>
  <conditionalFormatting sqref="I21">
    <cfRule type="expression" dxfId="13" priority="7">
      <formula>$J21&gt;0</formula>
    </cfRule>
  </conditionalFormatting>
  <conditionalFormatting sqref="H21">
    <cfRule type="expression" dxfId="12" priority="5">
      <formula>$J21&gt;0</formula>
    </cfRule>
  </conditionalFormatting>
  <conditionalFormatting sqref="H21">
    <cfRule type="expression" dxfId="11" priority="6">
      <formula>$J21&gt;0</formula>
    </cfRule>
  </conditionalFormatting>
  <conditionalFormatting sqref="H16">
    <cfRule type="expression" dxfId="9" priority="3">
      <formula>$J16&gt;0</formula>
    </cfRule>
  </conditionalFormatting>
  <conditionalFormatting sqref="H16">
    <cfRule type="expression" dxfId="8" priority="2">
      <formula>$J16&gt;0</formula>
    </cfRule>
  </conditionalFormatting>
  <conditionalFormatting sqref="E17:G20">
    <cfRule type="expression" dxfId="0" priority="1">
      <formula>$J17&gt;0</formula>
    </cfRule>
  </conditionalFormatting>
  <dataValidations count="3">
    <dataValidation type="list" errorStyle="information" allowBlank="1" showInputMessage="1" showErrorMessage="1" error="Please enter &quot;x&quot; or leave empty_x000a_Bitte &quot;x&quot; eingeben oder leer lassen" sqref="H28:H35 H38:H39 H6:H10 H12:H15 H17:H20" xr:uid="{00000000-0002-0000-0500-000000000000}">
      <formula1>"x"</formula1>
    </dataValidation>
    <dataValidation errorStyle="information" allowBlank="1" showInputMessage="1" showErrorMessage="1" error="Please enter &quot;x&quot; or leave empty_x000a_Bitte &quot;x&quot; eingeben oder leer lassen" sqref="H26:H27 H5 H11 H16" xr:uid="{8881E411-557E-4E99-BEB6-296BA5C1AD80}"/>
    <dataValidation errorStyle="information" showInputMessage="1" showErrorMessage="1" error="Please enter &quot;x&quot; or leave empty_x000a_Bitte &quot;x&quot; eingeben oder leer lassen" sqref="H25" xr:uid="{47CA4E5A-33B9-49B5-AF7A-91C48C41A670}"/>
  </dataValidations>
  <hyperlinks>
    <hyperlink ref="D5" r:id="rId1" location="c4751" display="http://www.maschinenrichtlinie.de/maschinenrichtlinie/maschinenrichtlinie-200642eg-kommentar-geltungsbereich/ausnahmen/niederspannungsgeraete-maschinenrichtlinie-2006-42-eg/ - c4751" xr:uid="{00000000-0004-0000-0500-000000000000}"/>
    <hyperlink ref="C3" r:id="rId2" location="c3909" display="http://www.maschinenrichtlinie.de/maschinenrichtlinie/neue-mrl-2006-42-eg/spezielle-richtlinien/ - c3909" xr:uid="{00000000-0004-0000-0500-000001000000}"/>
    <hyperlink ref="D2" r:id="rId3" display="https://eur-lex.europa.eu/legal-content/DE/TXT/?uri=uriserv:OJ.L_.2014.096.01.0357.01.DEU" xr:uid="{00000000-0004-0000-0500-000002000000}"/>
    <hyperlink ref="E27:G27" location="explosionsBereich" display="explosionsBereich" xr:uid="{5000FC6C-6E41-477D-884C-96FF3B813985}"/>
    <hyperlink ref="E26:G26" location="elektrischesBetriebsmittel" display="elektrischesBetriebsmittel" xr:uid="{5E57CA44-1A2E-4776-9C4C-3F2D48B53CAC}"/>
  </hyperlinks>
  <pageMargins left="0.23622047244094491" right="0.23622047244094491" top="0.74803149606299213" bottom="0.74803149606299213" header="0.31496062992125984" footer="0.31496062992125984"/>
  <pageSetup paperSize="9" scale="91" fitToHeight="0"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17"/>
  <sheetViews>
    <sheetView tabSelected="1" zoomScaleNormal="100" workbookViewId="0">
      <pane ySplit="2" topLeftCell="A3" activePane="bottomLeft" state="frozen"/>
      <selection pane="bottomLeft" activeCell="H6" sqref="H6"/>
    </sheetView>
  </sheetViews>
  <sheetFormatPr baseColWidth="10" defaultRowHeight="14.4" x14ac:dyDescent="0.3"/>
  <cols>
    <col min="1" max="1" width="14.6640625" style="7" customWidth="1"/>
    <col min="2" max="2" width="13.6640625" style="8" customWidth="1"/>
    <col min="3" max="6" width="3.6640625" style="156" customWidth="1"/>
    <col min="7" max="7" width="74.33203125" style="171" customWidth="1"/>
    <col min="8" max="8" width="6.33203125" style="83" customWidth="1"/>
    <col min="9" max="9" width="6.33203125" style="151" customWidth="1"/>
    <col min="10" max="10" width="15.44140625" hidden="1" customWidth="1"/>
    <col min="11" max="11" width="58.109375" style="179" customWidth="1"/>
  </cols>
  <sheetData>
    <row r="1" spans="1:11" ht="35.1" customHeight="1" x14ac:dyDescent="0.3">
      <c r="B1" s="66"/>
      <c r="C1" s="241" t="str">
        <f>Language!C122</f>
        <v>Prüfung ob das Produkt unter den Anwendungsbereich der Maschinenrichtlinie 2006/42/EG fällt</v>
      </c>
      <c r="D1" s="241"/>
      <c r="E1" s="241"/>
      <c r="F1" s="241"/>
      <c r="G1" s="241"/>
      <c r="H1" s="241"/>
      <c r="I1" s="241"/>
      <c r="J1" s="241"/>
      <c r="K1" s="241"/>
    </row>
    <row r="2" spans="1:11" s="65" customFormat="1" ht="24.9" customHeight="1" thickBot="1" x14ac:dyDescent="0.35">
      <c r="A2" s="61" t="str">
        <f>Language!C6</f>
        <v>Richtlinie</v>
      </c>
      <c r="B2" s="61" t="str">
        <f>Language!C7</f>
        <v>Artikel</v>
      </c>
      <c r="C2" s="152"/>
      <c r="D2" s="252" t="str">
        <f>Language!C8</f>
        <v>Das Produkt:</v>
      </c>
      <c r="E2" s="252"/>
      <c r="F2" s="252"/>
      <c r="G2" s="252"/>
      <c r="H2" s="63" t="str">
        <f>Language!C4</f>
        <v>ja</v>
      </c>
      <c r="I2" s="64" t="str">
        <f>Language!C5</f>
        <v>nein</v>
      </c>
      <c r="J2" s="62" t="str">
        <f>Language!C9</f>
        <v>nicht relevant weil</v>
      </c>
      <c r="K2" s="178" t="str">
        <f>Language!C10</f>
        <v>Kommentar</v>
      </c>
    </row>
    <row r="3" spans="1:11" ht="35.1" customHeight="1" x14ac:dyDescent="0.35">
      <c r="A3" s="5"/>
      <c r="B3" s="6"/>
      <c r="C3" s="199" t="str">
        <f>Language!C123</f>
        <v>Maschinenrichtlinie: Maschine</v>
      </c>
      <c r="D3" s="200"/>
      <c r="E3" s="200"/>
      <c r="F3" s="200"/>
      <c r="G3" s="201"/>
      <c r="H3" s="69"/>
      <c r="I3" s="70"/>
      <c r="J3" s="4"/>
    </row>
    <row r="4" spans="1:11" ht="24.9" customHeight="1" x14ac:dyDescent="0.3">
      <c r="A4" s="7" t="s">
        <v>7</v>
      </c>
      <c r="B4" s="8" t="s">
        <v>25</v>
      </c>
      <c r="C4" s="202" t="str">
        <f>Language!C124</f>
        <v>ist eine Maschine nach Maschinenrichtlinie 2006/42/EG Artikel 2 a.</v>
      </c>
      <c r="D4" s="203"/>
      <c r="E4" s="203"/>
      <c r="F4" s="203"/>
      <c r="G4" s="204"/>
      <c r="H4" s="76" t="str">
        <f>IF(OR(H24="x",AND(H5="x",H8="x",H9="x",H10="x",H17="x",H20="x")),"x","")</f>
        <v/>
      </c>
      <c r="I4" s="77" t="str">
        <f>IF(H4="x","","x")</f>
        <v>x</v>
      </c>
      <c r="J4" s="2"/>
      <c r="K4" s="175"/>
    </row>
    <row r="5" spans="1:11" ht="24.9" customHeight="1" x14ac:dyDescent="0.3">
      <c r="A5" s="7" t="s">
        <v>7</v>
      </c>
      <c r="C5" s="95"/>
      <c r="D5" s="244" t="str">
        <f>Language!C125</f>
        <v>besteht aus mehreren Teilen oder Vorrichtungen. Diese sind:</v>
      </c>
      <c r="E5" s="244"/>
      <c r="F5" s="244"/>
      <c r="G5" s="245"/>
      <c r="H5" s="92" t="str">
        <f>IF(OR(H6="x",H7="x"),"x","")</f>
        <v/>
      </c>
      <c r="I5" s="91" t="str">
        <f t="shared" ref="I5:I7" si="0">IF(H5="x","","x")</f>
        <v>x</v>
      </c>
      <c r="K5" s="175"/>
    </row>
    <row r="6" spans="1:11" ht="24.9" customHeight="1" x14ac:dyDescent="0.3">
      <c r="A6" s="7" t="s">
        <v>7</v>
      </c>
      <c r="B6" s="8" t="s">
        <v>10</v>
      </c>
      <c r="C6" s="95"/>
      <c r="D6" s="153"/>
      <c r="E6" s="246" t="str">
        <f>Language!C126</f>
        <v>- miteinander verbundene?</v>
      </c>
      <c r="F6" s="246"/>
      <c r="G6" s="247"/>
      <c r="H6" s="78"/>
      <c r="I6" s="93" t="str">
        <f t="shared" si="0"/>
        <v>x</v>
      </c>
      <c r="K6" s="175"/>
    </row>
    <row r="7" spans="1:11" ht="24.9" customHeight="1" x14ac:dyDescent="0.3">
      <c r="A7" s="7" t="s">
        <v>11</v>
      </c>
      <c r="B7" s="8" t="s">
        <v>12</v>
      </c>
      <c r="C7" s="95"/>
      <c r="D7" s="153"/>
      <c r="E7" s="253" t="str">
        <f>Language!C127</f>
        <v>- nur für Transportzwecke voneinander getrennt?</v>
      </c>
      <c r="F7" s="253"/>
      <c r="G7" s="254"/>
      <c r="H7" s="78"/>
      <c r="I7" s="93" t="str">
        <f t="shared" si="0"/>
        <v>x</v>
      </c>
      <c r="J7">
        <f>IF(H6="x",ADDRESS(ROW(H6),COLUMN(H6)),)</f>
        <v>0</v>
      </c>
      <c r="K7" s="175"/>
    </row>
    <row r="8" spans="1:11" ht="24.9" customHeight="1" x14ac:dyDescent="0.3">
      <c r="A8" s="7" t="s">
        <v>7</v>
      </c>
      <c r="B8" s="8" t="s">
        <v>10</v>
      </c>
      <c r="C8" s="95"/>
      <c r="D8" s="257" t="str">
        <f>Language!C128</f>
        <v>hat mindestens ein bewegliches Teil oder bewegliche Vorrichtung?</v>
      </c>
      <c r="E8" s="257"/>
      <c r="F8" s="257"/>
      <c r="G8" s="258"/>
      <c r="H8" s="78"/>
      <c r="I8" s="79" t="str">
        <f>IF(H8="x","","x")</f>
        <v>x</v>
      </c>
      <c r="K8" s="175"/>
    </row>
    <row r="9" spans="1:11" ht="39.9" customHeight="1" x14ac:dyDescent="0.3">
      <c r="A9" s="7" t="s">
        <v>7</v>
      </c>
      <c r="B9" s="8" t="s">
        <v>10</v>
      </c>
      <c r="C9" s="95"/>
      <c r="D9" s="259" t="str">
        <f>Language!C129</f>
        <v>ist für eine bestimmte Anwendung zusammengefügt und kann diese alleine sicher ausführen?</v>
      </c>
      <c r="E9" s="259"/>
      <c r="F9" s="259"/>
      <c r="G9" s="260"/>
      <c r="H9" s="78"/>
      <c r="I9" s="79" t="str">
        <f>IF(H9="x","","x")</f>
        <v>x</v>
      </c>
      <c r="K9" s="175"/>
    </row>
    <row r="10" spans="1:11" ht="24.9" customHeight="1" x14ac:dyDescent="0.3">
      <c r="A10" s="7" t="s">
        <v>7</v>
      </c>
      <c r="C10" s="95"/>
      <c r="D10" s="244" t="str">
        <f>Language!C130</f>
        <v>erfüllt die Anforderung an sein Antriebssystem.</v>
      </c>
      <c r="E10" s="244"/>
      <c r="F10" s="244"/>
      <c r="G10" s="245"/>
      <c r="H10" s="92" t="str">
        <f>IF(AND(OR(H11="x",AND(H12="x",H13="x")),AND(OR(I14="x",H15="x"),I16="x")),"x","")</f>
        <v/>
      </c>
      <c r="I10" s="91" t="str">
        <f t="shared" ref="I10" si="1">IF(H10="x","","x")</f>
        <v>x</v>
      </c>
      <c r="K10" s="175"/>
    </row>
    <row r="11" spans="1:11" ht="24.9" customHeight="1" x14ac:dyDescent="0.3">
      <c r="A11" s="7" t="s">
        <v>7</v>
      </c>
      <c r="B11" s="10" t="s">
        <v>10</v>
      </c>
      <c r="C11" s="95"/>
      <c r="D11" s="153"/>
      <c r="E11" s="224" t="str">
        <f>Language!C131</f>
        <v>- Das Produkt ist mit einem Antriebssystem ausgestattet?</v>
      </c>
      <c r="F11" s="224"/>
      <c r="G11" s="225"/>
      <c r="H11" s="78"/>
      <c r="I11" s="93" t="str">
        <f>IF(H11="x","","x")</f>
        <v>x</v>
      </c>
      <c r="K11" s="175"/>
    </row>
    <row r="12" spans="1:11" ht="24.9" customHeight="1" x14ac:dyDescent="0.3">
      <c r="A12" s="7" t="s">
        <v>7</v>
      </c>
      <c r="B12" s="10" t="s">
        <v>10</v>
      </c>
      <c r="C12" s="95"/>
      <c r="D12" s="153"/>
      <c r="E12" s="224" t="str">
        <f>Language!C132</f>
        <v>- Das Produkt ist für ein Antriebssystem vorgesehen?</v>
      </c>
      <c r="F12" s="224"/>
      <c r="G12" s="225"/>
      <c r="H12" s="78"/>
      <c r="I12" s="93" t="str">
        <f t="shared" ref="I12:I36" si="2">IF(H12="x","","x")</f>
        <v>x</v>
      </c>
      <c r="J12">
        <f>IF(H11="x",ADDRESS(ROW(H11),COLUMN(H11)),)</f>
        <v>0</v>
      </c>
      <c r="K12" s="175"/>
    </row>
    <row r="13" spans="1:11" ht="24.9" customHeight="1" x14ac:dyDescent="0.3">
      <c r="A13" s="7" t="s">
        <v>7</v>
      </c>
      <c r="B13" s="10"/>
      <c r="C13" s="95"/>
      <c r="D13" s="153"/>
      <c r="E13" s="154"/>
      <c r="F13" s="209" t="str">
        <f>Language!C133</f>
        <v>- Das benötigte Antriebssystem ist genau spezifiziert?</v>
      </c>
      <c r="G13" s="210"/>
      <c r="H13" s="78"/>
      <c r="I13" s="138" t="str">
        <f t="shared" si="2"/>
        <v>x</v>
      </c>
      <c r="J13" t="str">
        <f>IF(I12="x",ADDRESS(ROW(I12),COLUMN(I12)),)</f>
        <v>$I$12</v>
      </c>
      <c r="K13" s="175"/>
    </row>
    <row r="14" spans="1:11" ht="24.9" customHeight="1" x14ac:dyDescent="0.3">
      <c r="A14" s="7" t="s">
        <v>7</v>
      </c>
      <c r="B14" s="10" t="s">
        <v>10</v>
      </c>
      <c r="C14" s="95"/>
      <c r="D14" s="153"/>
      <c r="E14" s="224" t="str">
        <f>Language!C134</f>
        <v>- Antriebssystem ist unmittelbar eingesetzte menschliche Kraft?</v>
      </c>
      <c r="F14" s="224"/>
      <c r="G14" s="225"/>
      <c r="H14" s="78"/>
      <c r="I14" s="93" t="str">
        <f t="shared" si="2"/>
        <v>x</v>
      </c>
      <c r="K14" s="175"/>
    </row>
    <row r="15" spans="1:11" ht="24.9" customHeight="1" x14ac:dyDescent="0.3">
      <c r="A15" s="7" t="s">
        <v>7</v>
      </c>
      <c r="B15" s="10" t="s">
        <v>16</v>
      </c>
      <c r="C15" s="95"/>
      <c r="D15" s="153"/>
      <c r="E15" s="99"/>
      <c r="F15" s="255" t="str">
        <f>Language!C135</f>
        <v>- Das Produkt ist (auch) für Hebevorgänge zusammengefügt?</v>
      </c>
      <c r="G15" s="256"/>
      <c r="H15" s="78"/>
      <c r="I15" s="138" t="str">
        <f t="shared" si="2"/>
        <v>x</v>
      </c>
      <c r="J15" t="str">
        <f>IF(I14="x",ADDRESS(ROW(I14),COLUMN(I14)),)</f>
        <v>$I$14</v>
      </c>
      <c r="K15" s="175"/>
    </row>
    <row r="16" spans="1:11" ht="24.9" customHeight="1" x14ac:dyDescent="0.3">
      <c r="A16" s="7" t="s">
        <v>7</v>
      </c>
      <c r="B16" s="10" t="s">
        <v>10</v>
      </c>
      <c r="C16" s="95"/>
      <c r="D16" s="153"/>
      <c r="E16" s="224" t="str">
        <f>Language!C136</f>
        <v>- Antriebssystem ist unmittelbar eingesetzte tierische Kraft?</v>
      </c>
      <c r="F16" s="224"/>
      <c r="G16" s="225"/>
      <c r="H16" s="78"/>
      <c r="I16" s="93" t="str">
        <f t="shared" si="2"/>
        <v>x</v>
      </c>
      <c r="K16" s="175"/>
    </row>
    <row r="17" spans="1:11" ht="39.9" customHeight="1" x14ac:dyDescent="0.3">
      <c r="A17" s="7" t="s">
        <v>7</v>
      </c>
      <c r="B17" s="10" t="s">
        <v>17</v>
      </c>
      <c r="C17" s="95"/>
      <c r="D17" s="244" t="str">
        <f>Language!C137</f>
        <v>erfüllt die Anforderungen an die Verbindungen zu Einsatzort, Energie und Antriebsquelle?</v>
      </c>
      <c r="E17" s="244"/>
      <c r="F17" s="244"/>
      <c r="G17" s="245"/>
      <c r="H17" s="92" t="str">
        <f>IF(OR(H18="x",H19="x"),"x","")</f>
        <v/>
      </c>
      <c r="I17" s="91" t="str">
        <f t="shared" si="2"/>
        <v>x</v>
      </c>
      <c r="K17" s="175"/>
    </row>
    <row r="18" spans="1:11" ht="24.9" customHeight="1" x14ac:dyDescent="0.3">
      <c r="A18" s="7" t="s">
        <v>7</v>
      </c>
      <c r="B18" s="10" t="s">
        <v>17</v>
      </c>
      <c r="C18" s="95"/>
      <c r="D18" s="153"/>
      <c r="E18" s="193" t="str">
        <f>Language!C138</f>
        <v>- Sind die Verbindungen zum Einsatzort / Energie / Antriebsquelle vorhanden?</v>
      </c>
      <c r="F18" s="193"/>
      <c r="G18" s="194"/>
      <c r="H18" s="78"/>
      <c r="I18" s="93" t="str">
        <f t="shared" si="2"/>
        <v>x</v>
      </c>
      <c r="K18" s="175"/>
    </row>
    <row r="19" spans="1:11" ht="39.9" customHeight="1" x14ac:dyDescent="0.3">
      <c r="A19" s="7" t="s">
        <v>7</v>
      </c>
      <c r="B19" s="10" t="s">
        <v>18</v>
      </c>
      <c r="C19" s="95"/>
      <c r="D19" s="153"/>
      <c r="E19" s="193" t="str">
        <f>Language!C139</f>
        <v>- Sind die Verbindungen zum Einsatzort / Energie / Antriebsquelle in der Betriebsanleitung genau spezifiziert?</v>
      </c>
      <c r="F19" s="193"/>
      <c r="G19" s="194"/>
      <c r="H19" s="78"/>
      <c r="I19" s="93" t="str">
        <f t="shared" si="2"/>
        <v>x</v>
      </c>
      <c r="J19">
        <f>IF(H18="x",ADDRESS(ROW(H18),COLUMN(H18)),)</f>
        <v>0</v>
      </c>
      <c r="K19" s="175"/>
    </row>
    <row r="20" spans="1:11" ht="24.9" customHeight="1" x14ac:dyDescent="0.3">
      <c r="B20" s="10" t="s">
        <v>22</v>
      </c>
      <c r="C20" s="95"/>
      <c r="D20" s="244" t="str">
        <f>Language!C140</f>
        <v>muss nicht eingebaut werden oder ist einbaufertig?</v>
      </c>
      <c r="E20" s="244"/>
      <c r="F20" s="244"/>
      <c r="G20" s="245"/>
      <c r="H20" s="92" t="str">
        <f>IF(OR(I21="x",AND(H22="x",H23="x")),"x","")</f>
        <v>x</v>
      </c>
      <c r="I20" s="91" t="str">
        <f t="shared" si="2"/>
        <v/>
      </c>
      <c r="K20" s="175"/>
    </row>
    <row r="21" spans="1:11" ht="24.9" customHeight="1" x14ac:dyDescent="0.3">
      <c r="B21" s="10" t="s">
        <v>22</v>
      </c>
      <c r="C21" s="95"/>
      <c r="D21" s="153"/>
      <c r="E21" s="193" t="str">
        <f>Language!C141</f>
        <v>- Das Produkt muss eingebaut werden?</v>
      </c>
      <c r="F21" s="193"/>
      <c r="G21" s="194"/>
      <c r="H21" s="78"/>
      <c r="I21" s="93" t="str">
        <f t="shared" si="2"/>
        <v>x</v>
      </c>
      <c r="K21" s="175"/>
    </row>
    <row r="22" spans="1:11" ht="39.9" customHeight="1" x14ac:dyDescent="0.3">
      <c r="B22" s="10" t="s">
        <v>22</v>
      </c>
      <c r="C22" s="95"/>
      <c r="D22" s="153"/>
      <c r="E22" s="193" t="str">
        <f>Language!C142</f>
        <v>- Das Produkt ist erst nach Anbringung auf einem Beförderungsmittel oder Installation in einem Gebäude oder Bauwerk funktionsfähig?</v>
      </c>
      <c r="F22" s="193"/>
      <c r="G22" s="194"/>
      <c r="H22" s="78"/>
      <c r="I22" s="93" t="str">
        <f t="shared" si="2"/>
        <v>x</v>
      </c>
      <c r="J22" t="str">
        <f>IF(I21="x",ADDRESS(ROW(I21),COLUMN(I21)),)</f>
        <v>$I$21</v>
      </c>
      <c r="K22" s="175"/>
    </row>
    <row r="23" spans="1:11" ht="24.9" customHeight="1" x14ac:dyDescent="0.3">
      <c r="B23" s="10" t="s">
        <v>18</v>
      </c>
      <c r="C23" s="95"/>
      <c r="D23" s="153"/>
      <c r="E23" s="193" t="str">
        <f>Language!C143</f>
        <v>- Ist die Anbringung oder Installation in der Betriebsanleitung genau spezifiziert?</v>
      </c>
      <c r="F23" s="193"/>
      <c r="G23" s="194"/>
      <c r="H23" s="78"/>
      <c r="I23" s="93" t="str">
        <f t="shared" si="2"/>
        <v>x</v>
      </c>
      <c r="J23" t="str">
        <f>IF(I21="x",ADDRESS(ROW(I21),COLUMN(I21)),)</f>
        <v>$I$21</v>
      </c>
      <c r="K23" s="175"/>
    </row>
    <row r="24" spans="1:11" ht="67.5" customHeight="1" x14ac:dyDescent="0.3">
      <c r="A24" s="7" t="s">
        <v>7</v>
      </c>
      <c r="B24" s="10" t="s">
        <v>20</v>
      </c>
      <c r="C24" s="95"/>
      <c r="D24" s="244" t="str">
        <f>Language!C144</f>
        <v>besteht aus mehreren Maschine nach Maschinenrichtlinie 2006/42/EG Artikel 2 a) und / oder unvollständigen Maschine nach Maschinenrichtlinie 2006/42/EG Artikel 2 g), die, damit sie zusammenwirken, so angeordnet sind und betätigt werden, dass sie als Gesamtheit funktionieren?</v>
      </c>
      <c r="E24" s="244"/>
      <c r="F24" s="244"/>
      <c r="G24" s="245"/>
      <c r="H24" s="92" t="str">
        <f>IF(OR(H27="x"),"x","")</f>
        <v/>
      </c>
      <c r="I24" s="91" t="str">
        <f t="shared" si="2"/>
        <v>x</v>
      </c>
      <c r="K24" s="175"/>
    </row>
    <row r="25" spans="1:11" ht="39.9" customHeight="1" x14ac:dyDescent="0.3">
      <c r="A25" s="7" t="s">
        <v>23</v>
      </c>
      <c r="C25" s="95"/>
      <c r="D25" s="153"/>
      <c r="E25" s="253" t="str">
        <f>Language!C145</f>
        <v>- Ist eine produktionstechnische Verknüpfung der einzelnen (unvollständigen) Maschinen vorhanden?</v>
      </c>
      <c r="F25" s="253"/>
      <c r="G25" s="254"/>
      <c r="H25" s="78"/>
      <c r="I25" s="93" t="str">
        <f t="shared" si="2"/>
        <v>x</v>
      </c>
      <c r="K25" s="175"/>
    </row>
    <row r="26" spans="1:11" ht="24.9" customHeight="1" x14ac:dyDescent="0.3">
      <c r="A26" s="7" t="s">
        <v>23</v>
      </c>
      <c r="C26" s="95"/>
      <c r="D26" s="153"/>
      <c r="E26" s="253" t="str">
        <f>Language!C146</f>
        <v>- Sind die (unvollständigen) Maschinen steuerungstechnisch verknüpft?</v>
      </c>
      <c r="F26" s="253"/>
      <c r="G26" s="254"/>
      <c r="H26" s="78"/>
      <c r="I26" s="93" t="str">
        <f t="shared" si="2"/>
        <v>x</v>
      </c>
      <c r="J26" t="str">
        <f>IF(I25="x",ADDRESS(ROW(I25),COLUMN(I25)),)</f>
        <v>$I$25</v>
      </c>
      <c r="K26" s="175"/>
    </row>
    <row r="27" spans="1:11" ht="67.5" customHeight="1" thickBot="1" x14ac:dyDescent="0.35">
      <c r="A27" s="7" t="s">
        <v>23</v>
      </c>
      <c r="C27" s="96"/>
      <c r="D27" s="155"/>
      <c r="E27" s="250" t="str">
        <f>Language!C147</f>
        <v>- Führt ein Ereignis bei einer (unvollständigen) Maschine zu einer Gefährdung bei einer Anderen? (Z.B. muss im Rahmen einer Wartung auch ein anderer Teil stillgelegt werden.)</v>
      </c>
      <c r="F27" s="250"/>
      <c r="G27" s="251"/>
      <c r="H27" s="80"/>
      <c r="I27" s="94" t="str">
        <f t="shared" si="2"/>
        <v>x</v>
      </c>
      <c r="J27" t="str">
        <f>IF(I25="x",ADDRESS(ROW(I25),COLUMN(I25)),)</f>
        <v>$I$25</v>
      </c>
      <c r="K27" s="175"/>
    </row>
    <row r="28" spans="1:11" ht="27.75" customHeight="1" thickBot="1" x14ac:dyDescent="0.35">
      <c r="G28" s="71"/>
      <c r="H28" s="157"/>
      <c r="I28" s="158"/>
    </row>
    <row r="29" spans="1:11" ht="35.1" customHeight="1" x14ac:dyDescent="0.35">
      <c r="A29" s="5"/>
      <c r="B29" s="6"/>
      <c r="C29" s="212" t="str">
        <f>Language!C148</f>
        <v>Maschinenrichtlinie: unvollständige Maschine</v>
      </c>
      <c r="D29" s="213"/>
      <c r="E29" s="213"/>
      <c r="F29" s="213"/>
      <c r="G29" s="214"/>
      <c r="H29" s="69"/>
      <c r="I29" s="70"/>
      <c r="J29" s="4"/>
    </row>
    <row r="30" spans="1:11" ht="24.9" customHeight="1" x14ac:dyDescent="0.3">
      <c r="A30" s="7" t="s">
        <v>7</v>
      </c>
      <c r="B30" s="8" t="s">
        <v>28</v>
      </c>
      <c r="C30" s="202" t="str">
        <f>Language!C149</f>
        <v>ist eine unvollständige Maschine nach Maschinenrichtlinie 2006/42/EG Artikel 2 g).</v>
      </c>
      <c r="D30" s="203"/>
      <c r="E30" s="203"/>
      <c r="F30" s="203"/>
      <c r="G30" s="204"/>
      <c r="H30" s="76" t="str">
        <f>IF(AND(H31="x",H32="x",H33="x"),"x","")</f>
        <v/>
      </c>
      <c r="I30" s="77" t="str">
        <f t="shared" si="2"/>
        <v>x</v>
      </c>
      <c r="K30" s="175"/>
    </row>
    <row r="31" spans="1:11" ht="24.9" customHeight="1" x14ac:dyDescent="0.3">
      <c r="A31" s="7" t="s">
        <v>7</v>
      </c>
      <c r="B31" s="8" t="s">
        <v>28</v>
      </c>
      <c r="C31" s="95"/>
      <c r="D31" s="248" t="str">
        <f>Language!C150</f>
        <v>bildet fast eine Maschine.</v>
      </c>
      <c r="E31" s="248"/>
      <c r="F31" s="248"/>
      <c r="G31" s="249"/>
      <c r="H31" s="159" t="str">
        <f>IF(AND(I4="x",H5="x",H8="x"),"x","")</f>
        <v/>
      </c>
      <c r="I31" s="138" t="str">
        <f t="shared" si="2"/>
        <v>x</v>
      </c>
      <c r="J31">
        <f t="shared" ref="J31:J36" si="3">IF(istMaschine="x",ADDRESS(ROW(istMaschine),COLUMN(istMaschine)),)</f>
        <v>0</v>
      </c>
      <c r="K31" s="175"/>
    </row>
    <row r="32" spans="1:11" ht="39.9" customHeight="1" x14ac:dyDescent="0.3">
      <c r="A32" s="7" t="s">
        <v>7</v>
      </c>
      <c r="B32" s="8" t="s">
        <v>28</v>
      </c>
      <c r="C32" s="95"/>
      <c r="D32" s="248" t="str">
        <f>Language!C151</f>
        <v>kann seine bestimmte Anwendung [Übersetzungsfehler in deutscher Fassung] nicht alleine (sicher) ausführen.</v>
      </c>
      <c r="E32" s="248"/>
      <c r="F32" s="248"/>
      <c r="G32" s="249"/>
      <c r="H32" s="159" t="str">
        <f>IF(AND(I4="x",I9="x"),"x","")</f>
        <v>x</v>
      </c>
      <c r="I32" s="138" t="str">
        <f t="shared" si="2"/>
        <v/>
      </c>
      <c r="J32">
        <f t="shared" si="3"/>
        <v>0</v>
      </c>
      <c r="K32" s="175"/>
    </row>
    <row r="33" spans="1:11" ht="24.9" customHeight="1" x14ac:dyDescent="0.3">
      <c r="A33" s="7" t="s">
        <v>7</v>
      </c>
      <c r="B33" s="8" t="s">
        <v>28</v>
      </c>
      <c r="C33" s="95"/>
      <c r="D33" s="191" t="str">
        <f>Language!C152</f>
        <v>ist für den Zusammenbau bestimmt und zwar:</v>
      </c>
      <c r="E33" s="191"/>
      <c r="F33" s="191"/>
      <c r="G33" s="192"/>
      <c r="H33" s="92" t="str">
        <f>IF(OR(H34="x",H35="x",H36="x"),"x","")</f>
        <v/>
      </c>
      <c r="I33" s="91" t="str">
        <f t="shared" si="2"/>
        <v>x</v>
      </c>
      <c r="J33">
        <f t="shared" si="3"/>
        <v>0</v>
      </c>
      <c r="K33" s="175"/>
    </row>
    <row r="34" spans="1:11" ht="24.9" customHeight="1" x14ac:dyDescent="0.3">
      <c r="A34" s="7" t="s">
        <v>7</v>
      </c>
      <c r="B34" s="8" t="s">
        <v>28</v>
      </c>
      <c r="C34" s="95"/>
      <c r="D34" s="153"/>
      <c r="E34" s="193" t="str">
        <f>Language!C153</f>
        <v>- für den Zusammenbau mit anderen Maschinen</v>
      </c>
      <c r="F34" s="193"/>
      <c r="G34" s="194"/>
      <c r="H34" s="78"/>
      <c r="I34" s="93" t="str">
        <f t="shared" si="2"/>
        <v>x</v>
      </c>
      <c r="J34">
        <f t="shared" si="3"/>
        <v>0</v>
      </c>
      <c r="K34" s="175"/>
    </row>
    <row r="35" spans="1:11" ht="24.9" customHeight="1" x14ac:dyDescent="0.3">
      <c r="A35" s="7" t="s">
        <v>7</v>
      </c>
      <c r="B35" s="8" t="s">
        <v>28</v>
      </c>
      <c r="C35" s="95"/>
      <c r="D35" s="153"/>
      <c r="E35" s="193" t="str">
        <f>Language!C154</f>
        <v>- für den Zusammenbau mit anderen unvollständigen Maschinen</v>
      </c>
      <c r="F35" s="193"/>
      <c r="G35" s="194"/>
      <c r="H35" s="78"/>
      <c r="I35" s="93" t="str">
        <f t="shared" si="2"/>
        <v>x</v>
      </c>
      <c r="J35">
        <f t="shared" si="3"/>
        <v>0</v>
      </c>
      <c r="K35" s="175"/>
    </row>
    <row r="36" spans="1:11" ht="24.9" customHeight="1" thickBot="1" x14ac:dyDescent="0.35">
      <c r="A36" s="7" t="s">
        <v>7</v>
      </c>
      <c r="B36" s="8" t="s">
        <v>28</v>
      </c>
      <c r="C36" s="96"/>
      <c r="D36" s="155"/>
      <c r="E36" s="205" t="str">
        <f>Language!C155</f>
        <v>- für den Zusammenbau mit anderen Ausrüstungen</v>
      </c>
      <c r="F36" s="205"/>
      <c r="G36" s="206"/>
      <c r="H36" s="80"/>
      <c r="I36" s="94" t="str">
        <f t="shared" si="2"/>
        <v>x</v>
      </c>
      <c r="J36">
        <f t="shared" si="3"/>
        <v>0</v>
      </c>
      <c r="K36" s="175"/>
    </row>
    <row r="37" spans="1:11" ht="15" thickBot="1" x14ac:dyDescent="0.35">
      <c r="G37" s="71"/>
      <c r="H37" s="157"/>
      <c r="I37" s="158"/>
    </row>
    <row r="38" spans="1:11" s="3" customFormat="1" ht="35.1" customHeight="1" x14ac:dyDescent="0.3">
      <c r="A38" s="7"/>
      <c r="B38" s="8"/>
      <c r="C38" s="266" t="str">
        <f>Language!C156</f>
        <v>Maschinenrichtlinie: auswechselbare Ausrüstung</v>
      </c>
      <c r="D38" s="267"/>
      <c r="E38" s="267"/>
      <c r="F38" s="267"/>
      <c r="G38" s="268"/>
      <c r="H38" s="160"/>
      <c r="I38" s="86"/>
      <c r="K38" s="181"/>
    </row>
    <row r="39" spans="1:11" s="3" customFormat="1" ht="35.1" customHeight="1" x14ac:dyDescent="0.3">
      <c r="A39" s="7" t="s">
        <v>7</v>
      </c>
      <c r="B39" s="8" t="s">
        <v>101</v>
      </c>
      <c r="C39" s="237" t="str">
        <f>Language!C157</f>
        <v>ist eine auswechselbare Ausrüstung nach Maschinenrichtlinie 2006/42/EG Artikel 2 b).</v>
      </c>
      <c r="D39" s="238"/>
      <c r="E39" s="238"/>
      <c r="F39" s="238"/>
      <c r="G39" s="239"/>
      <c r="H39" s="76" t="str">
        <f>IF(AND(H40="x",H41="x",H42="x",OR(H43="x",H44="x"),I45="x"),"x","")</f>
        <v/>
      </c>
      <c r="I39" s="77" t="str">
        <f t="shared" ref="I39" si="4">IF(H39="x","","x")</f>
        <v>x</v>
      </c>
      <c r="K39" s="175"/>
    </row>
    <row r="40" spans="1:11" s="3" customFormat="1" ht="39.9" customHeight="1" x14ac:dyDescent="0.3">
      <c r="A40" s="7" t="s">
        <v>7</v>
      </c>
      <c r="B40" s="8" t="s">
        <v>101</v>
      </c>
      <c r="C40" s="74"/>
      <c r="D40" s="228" t="str">
        <f>Language!C158</f>
        <v>ist eine Vorrichtung die zum Zusammenbau mit Maschinen oder an Zugmaschinen gedacht ist.</v>
      </c>
      <c r="E40" s="228"/>
      <c r="F40" s="228"/>
      <c r="G40" s="229"/>
      <c r="H40" s="78"/>
      <c r="I40" s="79" t="str">
        <f>IF(H40="x","","x")</f>
        <v>x</v>
      </c>
      <c r="K40" s="175"/>
    </row>
    <row r="41" spans="1:11" s="3" customFormat="1" ht="39.9" customHeight="1" x14ac:dyDescent="0.3">
      <c r="A41" s="7" t="s">
        <v>7</v>
      </c>
      <c r="B41" s="8" t="s">
        <v>101</v>
      </c>
      <c r="C41" s="74"/>
      <c r="D41" s="228" t="str">
        <f>Language!C159</f>
        <v>kann nach der Inbetriebnahme der Maschine/Zugmaschine an dieser angebracht werden.</v>
      </c>
      <c r="E41" s="228"/>
      <c r="F41" s="228"/>
      <c r="G41" s="229"/>
      <c r="H41" s="78"/>
      <c r="I41" s="79" t="str">
        <f>IF(H41="x","","x")</f>
        <v>x</v>
      </c>
      <c r="K41" s="175"/>
    </row>
    <row r="42" spans="1:11" s="3" customFormat="1" ht="24.9" customHeight="1" x14ac:dyDescent="0.3">
      <c r="A42" s="7" t="s">
        <v>7</v>
      </c>
      <c r="B42" s="8" t="s">
        <v>101</v>
      </c>
      <c r="C42" s="74"/>
      <c r="D42" s="228" t="str">
        <f>Language!C160</f>
        <v>kann durch den Bediener der Maschine/Zugmaschine angebracht werden.</v>
      </c>
      <c r="E42" s="228"/>
      <c r="F42" s="228"/>
      <c r="G42" s="229"/>
      <c r="H42" s="78"/>
      <c r="I42" s="79" t="str">
        <f>IF(H42="x","","x")</f>
        <v>x</v>
      </c>
      <c r="K42" s="175"/>
    </row>
    <row r="43" spans="1:11" s="3" customFormat="1" ht="24.9" customHeight="1" x14ac:dyDescent="0.3">
      <c r="A43" s="7" t="s">
        <v>7</v>
      </c>
      <c r="B43" s="8" t="s">
        <v>101</v>
      </c>
      <c r="C43" s="74"/>
      <c r="D43" s="228" t="str">
        <f>Language!C161</f>
        <v>ändert die Funktion der Maschine/Zugmaschine, an der es angebracht wird.</v>
      </c>
      <c r="E43" s="228"/>
      <c r="F43" s="228"/>
      <c r="G43" s="229"/>
      <c r="H43" s="78"/>
      <c r="I43" s="79" t="str">
        <f>IF(H43="x","","x")</f>
        <v>x</v>
      </c>
      <c r="K43" s="175"/>
    </row>
    <row r="44" spans="1:11" s="3" customFormat="1" ht="24.9" customHeight="1" x14ac:dyDescent="0.3">
      <c r="A44" s="7" t="s">
        <v>7</v>
      </c>
      <c r="B44" s="8" t="s">
        <v>101</v>
      </c>
      <c r="C44" s="74"/>
      <c r="D44" s="228" t="str">
        <f>Language!C162</f>
        <v>erweitert die Funktion der Maschine/Zugmaschine, an der es angebracht wird.</v>
      </c>
      <c r="E44" s="228"/>
      <c r="F44" s="228"/>
      <c r="G44" s="229"/>
      <c r="H44" s="78"/>
      <c r="I44" s="79" t="str">
        <f>IF(H44="x","","x")</f>
        <v>x</v>
      </c>
      <c r="K44" s="175"/>
    </row>
    <row r="45" spans="1:11" s="3" customFormat="1" ht="24.9" customHeight="1" x14ac:dyDescent="0.3">
      <c r="A45" s="7" t="s">
        <v>7</v>
      </c>
      <c r="B45" s="8" t="s">
        <v>101</v>
      </c>
      <c r="C45" s="74"/>
      <c r="D45" s="264" t="str">
        <f>Language!C163</f>
        <v>ist ein Werkzeug.</v>
      </c>
      <c r="E45" s="264"/>
      <c r="F45" s="264"/>
      <c r="G45" s="265"/>
      <c r="H45" s="161" t="str">
        <f>IF(AND(I46="x",I47="x",H48="x"),"x","")</f>
        <v/>
      </c>
      <c r="I45" s="162" t="str">
        <f t="shared" ref="I45:I48" si="5">IF(H45="x","","x")</f>
        <v>x</v>
      </c>
      <c r="K45" s="175"/>
    </row>
    <row r="46" spans="1:11" s="3" customFormat="1" ht="24.9" customHeight="1" x14ac:dyDescent="0.3">
      <c r="A46" s="12" t="s">
        <v>65</v>
      </c>
      <c r="B46" s="8" t="s">
        <v>103</v>
      </c>
      <c r="C46" s="74"/>
      <c r="D46" s="99"/>
      <c r="E46" s="197" t="str">
        <f>Language!C164</f>
        <v>ist eine Maschine.</v>
      </c>
      <c r="F46" s="197"/>
      <c r="G46" s="198"/>
      <c r="H46" s="120" t="str">
        <f>H4</f>
        <v/>
      </c>
      <c r="I46" s="93" t="str">
        <f t="shared" si="5"/>
        <v>x</v>
      </c>
      <c r="K46" s="175"/>
    </row>
    <row r="47" spans="1:11" s="3" customFormat="1" ht="24.9" customHeight="1" x14ac:dyDescent="0.3">
      <c r="A47" s="12" t="s">
        <v>65</v>
      </c>
      <c r="B47" s="8" t="s">
        <v>103</v>
      </c>
      <c r="C47" s="74"/>
      <c r="D47" s="99"/>
      <c r="E47" s="197" t="str">
        <f>Language!C165</f>
        <v>ist eine unvollständige Maschine.</v>
      </c>
      <c r="F47" s="197"/>
      <c r="G47" s="198"/>
      <c r="H47" s="120" t="str">
        <f>H30</f>
        <v/>
      </c>
      <c r="I47" s="93" t="str">
        <f t="shared" si="5"/>
        <v>x</v>
      </c>
      <c r="K47" s="175"/>
    </row>
    <row r="48" spans="1:11" s="3" customFormat="1" ht="24.9" customHeight="1" thickBot="1" x14ac:dyDescent="0.35">
      <c r="A48" s="7" t="s">
        <v>105</v>
      </c>
      <c r="B48" s="8" t="s">
        <v>106</v>
      </c>
      <c r="C48" s="75"/>
      <c r="D48" s="100"/>
      <c r="E48" s="250" t="str">
        <f>Language!C166</f>
        <v>steht in direkter Berührung mit dem zu bearbeitenden Gegenstand.</v>
      </c>
      <c r="F48" s="250"/>
      <c r="G48" s="250"/>
      <c r="H48" s="80"/>
      <c r="I48" s="163" t="str">
        <f t="shared" si="5"/>
        <v>x</v>
      </c>
      <c r="K48" s="175"/>
    </row>
    <row r="49" spans="1:11" s="3" customFormat="1" ht="15" thickBot="1" x14ac:dyDescent="0.35">
      <c r="A49" s="7"/>
      <c r="B49" s="8"/>
      <c r="C49" s="156"/>
      <c r="D49" s="156"/>
      <c r="E49" s="156"/>
      <c r="F49" s="156"/>
      <c r="G49" s="71"/>
      <c r="H49" s="157"/>
      <c r="I49" s="158"/>
      <c r="K49" s="181"/>
    </row>
    <row r="50" spans="1:11" s="3" customFormat="1" ht="35.1" customHeight="1" x14ac:dyDescent="0.3">
      <c r="A50" s="9"/>
      <c r="B50" s="10"/>
      <c r="C50" s="261" t="str">
        <f>Language!C167</f>
        <v>Maschinenrichtlinie: Sicherheitsbauteil</v>
      </c>
      <c r="D50" s="262"/>
      <c r="E50" s="262"/>
      <c r="F50" s="262"/>
      <c r="G50" s="263"/>
      <c r="H50" s="164"/>
      <c r="I50" s="165"/>
      <c r="K50" s="181"/>
    </row>
    <row r="51" spans="1:11" s="3" customFormat="1" ht="24.9" customHeight="1" x14ac:dyDescent="0.3">
      <c r="A51" s="7" t="s">
        <v>7</v>
      </c>
      <c r="B51" s="8" t="s">
        <v>92</v>
      </c>
      <c r="C51" s="272" t="str">
        <f>Language!C168</f>
        <v>ist ein Sicherheitsbauteil nach Maschinenrichtlinie 2006/42/EG Artikel 2 c).</v>
      </c>
      <c r="D51" s="273"/>
      <c r="E51" s="273"/>
      <c r="F51" s="273"/>
      <c r="G51" s="274"/>
      <c r="H51" s="76" t="str">
        <f>IF(AND(H52="x",H53="x",OR(H54="x",H55="x")),"x","")</f>
        <v/>
      </c>
      <c r="I51" s="77" t="str">
        <f t="shared" ref="I51" si="6">IF(H51="x","","x")</f>
        <v>x</v>
      </c>
      <c r="K51" s="175"/>
    </row>
    <row r="52" spans="1:11" s="3" customFormat="1" ht="50.1" customHeight="1" x14ac:dyDescent="0.3">
      <c r="A52" s="7" t="s">
        <v>7</v>
      </c>
      <c r="B52" s="8" t="s">
        <v>92</v>
      </c>
      <c r="C52" s="74"/>
      <c r="D52" s="275" t="str">
        <f>Language!C169</f>
        <v>dient zur Gewährleistung einer Sicherheitsfunktion.
und
gefährdet Personen bei dessen Ausfall oder Fehlfunktion.</v>
      </c>
      <c r="E52" s="275"/>
      <c r="F52" s="275"/>
      <c r="G52" s="276"/>
      <c r="H52" s="78"/>
      <c r="I52" s="79" t="str">
        <f>IF(H52="x","","x")</f>
        <v>x</v>
      </c>
      <c r="K52" s="175"/>
    </row>
    <row r="53" spans="1:11" s="3" customFormat="1" ht="24.9" customHeight="1" x14ac:dyDescent="0.3">
      <c r="A53" s="7" t="s">
        <v>7</v>
      </c>
      <c r="B53" s="8" t="s">
        <v>92</v>
      </c>
      <c r="C53" s="74"/>
      <c r="D53" s="275" t="str">
        <f>Language!C170</f>
        <v>wird gesondert in Verkehr gebracht.</v>
      </c>
      <c r="E53" s="275"/>
      <c r="F53" s="275"/>
      <c r="G53" s="276"/>
      <c r="H53" s="78"/>
      <c r="I53" s="79" t="str">
        <f>IF(H53="x","","x")</f>
        <v>x</v>
      </c>
      <c r="K53" s="175"/>
    </row>
    <row r="54" spans="1:11" s="3" customFormat="1" ht="24.9" customHeight="1" x14ac:dyDescent="0.3">
      <c r="A54" s="7" t="s">
        <v>7</v>
      </c>
      <c r="B54" s="8" t="s">
        <v>92</v>
      </c>
      <c r="C54" s="74"/>
      <c r="D54" s="228" t="str">
        <f>Language!C171</f>
        <v>ist für das Funktionieren der Maschine nicht erforderlich.</v>
      </c>
      <c r="E54" s="228"/>
      <c r="F54" s="228"/>
      <c r="G54" s="229"/>
      <c r="H54" s="78"/>
      <c r="I54" s="79" t="str">
        <f>IF(H54="x","","x")</f>
        <v>x</v>
      </c>
      <c r="K54" s="175"/>
    </row>
    <row r="55" spans="1:11" s="3" customFormat="1" ht="24.9" customHeight="1" thickBot="1" x14ac:dyDescent="0.35">
      <c r="A55" s="7" t="s">
        <v>7</v>
      </c>
      <c r="B55" s="8" t="s">
        <v>92</v>
      </c>
      <c r="C55" s="75"/>
      <c r="D55" s="277" t="str">
        <f>Language!C172</f>
        <v>kann durch für das Funktionieren der Maschine übliche Bauteile ersetzt werden.</v>
      </c>
      <c r="E55" s="277"/>
      <c r="F55" s="277"/>
      <c r="G55" s="278"/>
      <c r="H55" s="80"/>
      <c r="I55" s="81" t="str">
        <f>IF(H55="x","","x")</f>
        <v>x</v>
      </c>
      <c r="K55" s="175"/>
    </row>
    <row r="56" spans="1:11" s="3" customFormat="1" ht="15" thickBot="1" x14ac:dyDescent="0.35">
      <c r="A56" s="7"/>
      <c r="B56" s="8"/>
      <c r="C56" s="156"/>
      <c r="D56" s="156"/>
      <c r="E56" s="156"/>
      <c r="F56" s="156"/>
      <c r="G56" s="71"/>
      <c r="H56" s="83"/>
      <c r="I56" s="151"/>
      <c r="K56" s="181"/>
    </row>
    <row r="57" spans="1:11" s="3" customFormat="1" ht="39.9" customHeight="1" x14ac:dyDescent="0.3">
      <c r="A57" s="7"/>
      <c r="B57" s="8"/>
      <c r="C57" s="234" t="str">
        <f>Language!C173</f>
        <v>Maschinenrichtlinie: Lastaufnahmemittel und Ketten/Seile/Gurte</v>
      </c>
      <c r="D57" s="235"/>
      <c r="E57" s="235"/>
      <c r="F57" s="235"/>
      <c r="G57" s="236"/>
      <c r="H57" s="160"/>
      <c r="I57" s="86"/>
      <c r="K57" s="181"/>
    </row>
    <row r="58" spans="1:11" s="3" customFormat="1" ht="24.9" customHeight="1" x14ac:dyDescent="0.3">
      <c r="A58" s="7" t="s">
        <v>7</v>
      </c>
      <c r="B58" s="8" t="s">
        <v>115</v>
      </c>
      <c r="C58" s="269" t="str">
        <f>Language!C174</f>
        <v>ist ein Lastaufnahmemittel nach Maschinenrichtlinie 2006/42/EG Artikel 2 d).</v>
      </c>
      <c r="D58" s="270"/>
      <c r="E58" s="270"/>
      <c r="F58" s="270"/>
      <c r="G58" s="271"/>
      <c r="H58" s="76" t="str">
        <f>IF(AND(H60="x",OR(AND(I61="x",OR(H62="x",H63="x",AND(H64="x",H65="x"))),AND(H61="x",H66="x"))),"x","")</f>
        <v/>
      </c>
      <c r="I58" s="77" t="str">
        <f t="shared" ref="I58:I59" si="7">IF(H58="x","","x")</f>
        <v>x</v>
      </c>
      <c r="K58" s="175"/>
    </row>
    <row r="59" spans="1:11" s="3" customFormat="1" ht="24.9" customHeight="1" x14ac:dyDescent="0.3">
      <c r="A59" s="7" t="s">
        <v>7</v>
      </c>
      <c r="B59" s="8" t="s">
        <v>114</v>
      </c>
      <c r="C59" s="269" t="str">
        <f>Language!C175</f>
        <v>ist Kette, Seil oder Gurt nach Maschinenrichtlinie 2006/42/EG Artikel 2 e).</v>
      </c>
      <c r="D59" s="270"/>
      <c r="E59" s="270"/>
      <c r="F59" s="270"/>
      <c r="G59" s="271"/>
      <c r="H59" s="76" t="str">
        <f>IF(AND(H60="x",H61="x",OR(H67="x",H68="x",H69="x")),"x","")</f>
        <v/>
      </c>
      <c r="I59" s="77" t="str">
        <f t="shared" si="7"/>
        <v>x</v>
      </c>
      <c r="K59" s="175"/>
    </row>
    <row r="60" spans="1:11" s="3" customFormat="1" ht="24.9" customHeight="1" x14ac:dyDescent="0.3">
      <c r="A60" s="7" t="s">
        <v>7</v>
      </c>
      <c r="B60" s="8" t="s">
        <v>116</v>
      </c>
      <c r="C60" s="74"/>
      <c r="D60" s="228" t="str">
        <f>Language!C176</f>
        <v>wird in Verbindung mit Halten oder Heben einer Last eingesetzt.</v>
      </c>
      <c r="E60" s="228"/>
      <c r="F60" s="228"/>
      <c r="G60" s="229"/>
      <c r="H60" s="78"/>
      <c r="I60" s="79" t="str">
        <f>IF(H60="x","","x")</f>
        <v>x</v>
      </c>
      <c r="K60" s="175"/>
    </row>
    <row r="61" spans="1:11" s="3" customFormat="1" ht="24.9" customHeight="1" x14ac:dyDescent="0.3">
      <c r="A61" s="7" t="s">
        <v>7</v>
      </c>
      <c r="B61" s="8" t="s">
        <v>115</v>
      </c>
      <c r="C61" s="74"/>
      <c r="D61" s="228" t="str">
        <f>Language!C177</f>
        <v>ist ein Bestandteil des gesamten Hebezeugs.</v>
      </c>
      <c r="E61" s="228"/>
      <c r="F61" s="228"/>
      <c r="G61" s="229"/>
      <c r="H61" s="78"/>
      <c r="I61" s="79" t="str">
        <f>IF(H61="x","","x")</f>
        <v>x</v>
      </c>
      <c r="J61" s="3" t="str">
        <f>IF(I60="x",ADDRESS(ROW(I60),COLUMN(I60)),)</f>
        <v>$I$60</v>
      </c>
      <c r="K61" s="175"/>
    </row>
    <row r="62" spans="1:11" s="3" customFormat="1" ht="24.9" customHeight="1" x14ac:dyDescent="0.3">
      <c r="A62" s="7" t="s">
        <v>7</v>
      </c>
      <c r="B62" s="8" t="s">
        <v>115</v>
      </c>
      <c r="C62" s="74"/>
      <c r="D62" s="228" t="str">
        <f>Language!C178</f>
        <v>ist zwischen Last und Maschine angebracht.</v>
      </c>
      <c r="E62" s="228"/>
      <c r="F62" s="228"/>
      <c r="G62" s="229"/>
      <c r="H62" s="78"/>
      <c r="I62" s="79" t="str">
        <f>IF(H62="x","","x")</f>
        <v>x</v>
      </c>
      <c r="J62" s="3" t="str">
        <f>IF(H61="x",ADDRESS(ROW(H61),COLUMN(H61)),IF(I60="x",ADDRESS(ROW(I60),COLUMN(I60)),))</f>
        <v>$I$60</v>
      </c>
      <c r="K62" s="175"/>
    </row>
    <row r="63" spans="1:11" s="3" customFormat="1" ht="24.9" customHeight="1" x14ac:dyDescent="0.3">
      <c r="A63" s="7" t="s">
        <v>7</v>
      </c>
      <c r="B63" s="8" t="s">
        <v>115</v>
      </c>
      <c r="C63" s="74"/>
      <c r="D63" s="228" t="str">
        <f>Language!C179</f>
        <v>ist an der Last angebracht.</v>
      </c>
      <c r="E63" s="228"/>
      <c r="F63" s="228"/>
      <c r="G63" s="229"/>
      <c r="H63" s="78"/>
      <c r="I63" s="79" t="str">
        <f>IF(H63="x","","x")</f>
        <v>x</v>
      </c>
      <c r="J63" s="3" t="str">
        <f>IF(H61="x",ADDRESS(ROW(H61),COLUMN(H61)),IF(I60="x",ADDRESS(ROW(I60),COLUMN(I60)),))</f>
        <v>$I$60</v>
      </c>
      <c r="K63" s="175"/>
    </row>
    <row r="64" spans="1:11" s="3" customFormat="1" ht="24.9" customHeight="1" x14ac:dyDescent="0.3">
      <c r="A64" s="7" t="s">
        <v>7</v>
      </c>
      <c r="B64" s="8" t="s">
        <v>115</v>
      </c>
      <c r="C64" s="74"/>
      <c r="D64" s="228" t="str">
        <f>Language!C180</f>
        <v>ist dazu bestimmt, ein integraler Bestandteil der Last zu werden.</v>
      </c>
      <c r="E64" s="228"/>
      <c r="F64" s="228"/>
      <c r="G64" s="229"/>
      <c r="H64" s="78"/>
      <c r="I64" s="79" t="str">
        <f t="shared" ref="I64:I69" si="8">IF(H64="x","","x")</f>
        <v>x</v>
      </c>
      <c r="J64" t="str">
        <f>IF(H61="x",ADDRESS(ROW(H61),COLUMN(H61)),IF(I60="x",ADDRESS(ROW(I60),COLUMN(I60)),))</f>
        <v>$I$60</v>
      </c>
      <c r="K64" s="175"/>
    </row>
    <row r="65" spans="1:11" s="3" customFormat="1" ht="24.9" customHeight="1" x14ac:dyDescent="0.3">
      <c r="A65" s="7" t="s">
        <v>7</v>
      </c>
      <c r="B65" s="8" t="s">
        <v>115</v>
      </c>
      <c r="C65" s="74"/>
      <c r="D65" s="264" t="str">
        <f>Language!C181</f>
        <v>wird gesondert in den Verkehr gebracht.</v>
      </c>
      <c r="E65" s="264"/>
      <c r="F65" s="264"/>
      <c r="G65" s="265"/>
      <c r="H65" s="92" t="str">
        <f>IF(H53="x","x","")</f>
        <v/>
      </c>
      <c r="I65" s="91" t="str">
        <f t="shared" si="8"/>
        <v>x</v>
      </c>
      <c r="K65" s="175"/>
    </row>
    <row r="66" spans="1:11" s="3" customFormat="1" ht="24.9" customHeight="1" x14ac:dyDescent="0.3">
      <c r="A66" s="7" t="s">
        <v>7</v>
      </c>
      <c r="B66" s="8" t="s">
        <v>115</v>
      </c>
      <c r="C66" s="74"/>
      <c r="D66" s="228" t="str">
        <f>Language!C182</f>
        <v>ist Anschlagmittel oder Bestandteil eines Anschlagmittels.</v>
      </c>
      <c r="E66" s="228"/>
      <c r="F66" s="228"/>
      <c r="G66" s="229"/>
      <c r="H66" s="78"/>
      <c r="I66" s="79" t="str">
        <f>IF(H66="x","","x")</f>
        <v>x</v>
      </c>
      <c r="J66" s="3" t="str">
        <f>IF(I61="x",ADDRESS(ROW(I61),COLUMN(I61)),IF(I60="x",ADDRESS(ROW(I60),COLUMN(I60)),))</f>
        <v>$I$61</v>
      </c>
      <c r="K66" s="175"/>
    </row>
    <row r="67" spans="1:11" s="3" customFormat="1" ht="24.9" customHeight="1" x14ac:dyDescent="0.3">
      <c r="A67" s="7" t="s">
        <v>7</v>
      </c>
      <c r="B67" s="8" t="s">
        <v>114</v>
      </c>
      <c r="C67" s="74"/>
      <c r="D67" s="228" t="str">
        <f>Language!C183</f>
        <v>ist eine Kette.</v>
      </c>
      <c r="E67" s="228"/>
      <c r="F67" s="228"/>
      <c r="G67" s="229"/>
      <c r="H67" s="78"/>
      <c r="I67" s="79" t="str">
        <f t="shared" si="8"/>
        <v>x</v>
      </c>
      <c r="J67" s="3" t="str">
        <f>IF(I61="x",ADDRESS(ROW(I61),COLUMN(I61)),IF(I60="x",ADDRESS(ROW(I60),COLUMN(I60)),))</f>
        <v>$I$61</v>
      </c>
      <c r="K67" s="175"/>
    </row>
    <row r="68" spans="1:11" s="3" customFormat="1" ht="24.9" customHeight="1" x14ac:dyDescent="0.3">
      <c r="A68" s="7" t="s">
        <v>7</v>
      </c>
      <c r="B68" s="8" t="s">
        <v>114</v>
      </c>
      <c r="C68" s="74"/>
      <c r="D68" s="228" t="str">
        <f>Language!C184</f>
        <v>ist ein Seil.</v>
      </c>
      <c r="E68" s="228"/>
      <c r="F68" s="228"/>
      <c r="G68" s="229"/>
      <c r="H68" s="78"/>
      <c r="I68" s="79" t="str">
        <f t="shared" si="8"/>
        <v>x</v>
      </c>
      <c r="J68" s="3" t="str">
        <f>IF(I61="x",ADDRESS(ROW(I61),COLUMN(I61)),IF(I60="x",ADDRESS(ROW(I60),COLUMN(I60)),))</f>
        <v>$I$61</v>
      </c>
      <c r="K68" s="175"/>
    </row>
    <row r="69" spans="1:11" s="3" customFormat="1" ht="24.9" customHeight="1" thickBot="1" x14ac:dyDescent="0.35">
      <c r="A69" s="7" t="s">
        <v>7</v>
      </c>
      <c r="B69" s="8" t="s">
        <v>114</v>
      </c>
      <c r="C69" s="75"/>
      <c r="D69" s="279" t="str">
        <f>Language!C185</f>
        <v>ist ein Gurt.</v>
      </c>
      <c r="E69" s="279"/>
      <c r="F69" s="279"/>
      <c r="G69" s="280"/>
      <c r="H69" s="80"/>
      <c r="I69" s="81" t="str">
        <f t="shared" si="8"/>
        <v>x</v>
      </c>
      <c r="J69" s="3" t="str">
        <f>IF(I61="x",ADDRESS(ROW(I61),COLUMN(I61)),IF(I60="x",ADDRESS(ROW(I60),COLUMN(I60)),))</f>
        <v>$I$61</v>
      </c>
      <c r="K69" s="175"/>
    </row>
    <row r="70" spans="1:11" s="3" customFormat="1" ht="15" thickBot="1" x14ac:dyDescent="0.35">
      <c r="A70" s="7"/>
      <c r="B70" s="8"/>
      <c r="C70" s="156"/>
      <c r="D70" s="156"/>
      <c r="E70" s="156"/>
      <c r="F70" s="156"/>
      <c r="G70" s="71"/>
      <c r="H70" s="157"/>
      <c r="I70" s="158"/>
      <c r="K70" s="181"/>
    </row>
    <row r="71" spans="1:11" s="3" customFormat="1" ht="39.9" customHeight="1" x14ac:dyDescent="0.3">
      <c r="A71" s="7"/>
      <c r="B71" s="8"/>
      <c r="C71" s="266" t="str">
        <f>Language!C186</f>
        <v>Maschinenrichtlinie: Abnehmbare Gelenkwellen</v>
      </c>
      <c r="D71" s="267"/>
      <c r="E71" s="267"/>
      <c r="F71" s="267"/>
      <c r="G71" s="268"/>
      <c r="H71" s="160"/>
      <c r="I71" s="86"/>
      <c r="K71" s="181"/>
    </row>
    <row r="72" spans="1:11" s="3" customFormat="1" ht="39.9" customHeight="1" x14ac:dyDescent="0.3">
      <c r="A72" s="7" t="s">
        <v>7</v>
      </c>
      <c r="B72" s="8" t="s">
        <v>126</v>
      </c>
      <c r="C72" s="237" t="str">
        <f>Language!C187</f>
        <v>ist eine abnehmbare Gelenkwelle nach Maschinenrichtlinie 2006/42/EG Artikel 2 f).</v>
      </c>
      <c r="D72" s="238"/>
      <c r="E72" s="238"/>
      <c r="F72" s="238"/>
      <c r="G72" s="239"/>
      <c r="H72" s="76" t="str">
        <f>IF(AND(H73="x",H74="x",H75="x"),"x","")</f>
        <v/>
      </c>
      <c r="I72" s="77" t="str">
        <f t="shared" ref="I72" si="9">IF(H72="x","","x")</f>
        <v>x</v>
      </c>
      <c r="K72" s="175"/>
    </row>
    <row r="73" spans="1:11" s="3" customFormat="1" ht="39.9" customHeight="1" x14ac:dyDescent="0.3">
      <c r="A73" s="7" t="s">
        <v>7</v>
      </c>
      <c r="B73" s="8" t="s">
        <v>126</v>
      </c>
      <c r="C73" s="74"/>
      <c r="D73" s="228" t="str">
        <f>Language!C188</f>
        <v>ist zur Kraftübertragung zwischen einer Antriebs- oder Zugmaschine und einer anderen Maschine gedacht.</v>
      </c>
      <c r="E73" s="228"/>
      <c r="F73" s="228"/>
      <c r="G73" s="229"/>
      <c r="H73" s="78"/>
      <c r="I73" s="79" t="str">
        <f>IF(H73="x","","x")</f>
        <v>x</v>
      </c>
      <c r="K73" s="175"/>
    </row>
    <row r="74" spans="1:11" s="3" customFormat="1" ht="24.9" customHeight="1" x14ac:dyDescent="0.3">
      <c r="A74" s="7" t="s">
        <v>7</v>
      </c>
      <c r="B74" s="8" t="s">
        <v>126</v>
      </c>
      <c r="C74" s="74"/>
      <c r="D74" s="228" t="str">
        <f>Language!C189</f>
        <v>verbindet die ersten Festlager beider Maschinen.</v>
      </c>
      <c r="E74" s="228"/>
      <c r="F74" s="228"/>
      <c r="G74" s="229"/>
      <c r="H74" s="78"/>
      <c r="I74" s="79" t="str">
        <f>IF(H74="x","","x")</f>
        <v>x</v>
      </c>
      <c r="K74" s="175"/>
    </row>
    <row r="75" spans="1:11" s="3" customFormat="1" ht="24.9" customHeight="1" thickBot="1" x14ac:dyDescent="0.35">
      <c r="A75" s="7" t="s">
        <v>7</v>
      </c>
      <c r="B75" s="8" t="s">
        <v>126</v>
      </c>
      <c r="C75" s="75"/>
      <c r="D75" s="279" t="str">
        <f>Language!C190</f>
        <v>ist durch den Bediener abnehmbar.</v>
      </c>
      <c r="E75" s="279"/>
      <c r="F75" s="279"/>
      <c r="G75" s="280"/>
      <c r="H75" s="80"/>
      <c r="I75" s="81" t="str">
        <f>IF(H75="x","","x")</f>
        <v>x</v>
      </c>
      <c r="K75" s="175"/>
    </row>
    <row r="76" spans="1:11" s="3" customFormat="1" ht="15" thickBot="1" x14ac:dyDescent="0.35">
      <c r="A76" s="7"/>
      <c r="B76" s="8"/>
      <c r="C76" s="156"/>
      <c r="D76" s="156"/>
      <c r="E76" s="156"/>
      <c r="F76" s="156"/>
      <c r="G76" s="71"/>
      <c r="H76" s="83"/>
      <c r="I76" s="151"/>
      <c r="K76" s="181"/>
    </row>
    <row r="77" spans="1:11" ht="39.9" customHeight="1" x14ac:dyDescent="0.35">
      <c r="C77" s="266" t="str">
        <f>Language!C191</f>
        <v>Maschinenrichtlinie: Ausnahme</v>
      </c>
      <c r="D77" s="267"/>
      <c r="E77" s="267"/>
      <c r="F77" s="267"/>
      <c r="G77" s="268"/>
      <c r="H77" s="160"/>
      <c r="I77" s="86"/>
      <c r="J77" s="4"/>
    </row>
    <row r="78" spans="1:11" ht="39.9" customHeight="1" x14ac:dyDescent="0.3">
      <c r="A78" s="7" t="s">
        <v>7</v>
      </c>
      <c r="B78" s="8" t="s">
        <v>34</v>
      </c>
      <c r="C78" s="237" t="str">
        <f>Language!C192</f>
        <v>ist vom Anwendungsbereich der Maschinenrichtlinie 2006/42/EG ausgenommen.</v>
      </c>
      <c r="D78" s="238"/>
      <c r="E78" s="238"/>
      <c r="F78" s="238"/>
      <c r="G78" s="239"/>
      <c r="H78" s="76" t="str">
        <f>IF(OR(H81="x",H82="x",H83="x",H84="x",H85="x",H86="x",H87="x",H95="x",H98="x",H101="x",H109="x"),"x","")</f>
        <v/>
      </c>
      <c r="I78" s="77" t="str">
        <f>IF(H78="x","","x")</f>
        <v>x</v>
      </c>
      <c r="K78" s="175"/>
    </row>
    <row r="79" spans="1:11" ht="24.9" customHeight="1" x14ac:dyDescent="0.3">
      <c r="A79" s="7" t="s">
        <v>7</v>
      </c>
      <c r="B79" s="8" t="s">
        <v>92</v>
      </c>
      <c r="C79" s="74"/>
      <c r="D79" s="230" t="str">
        <f>Language!C193</f>
        <v>ist ein Sicherheitsbauteil, dass ausgenommen ist.</v>
      </c>
      <c r="E79" s="230"/>
      <c r="F79" s="230"/>
      <c r="G79" s="231"/>
      <c r="H79" s="92" t="str">
        <f>IF(AND(H51="x",H80="x"),"x","")</f>
        <v/>
      </c>
      <c r="I79" s="91" t="str">
        <f t="shared" ref="I79" si="10">IF(H79="x","","x")</f>
        <v>x</v>
      </c>
      <c r="K79" s="175"/>
    </row>
    <row r="80" spans="1:11" ht="24.9" customHeight="1" x14ac:dyDescent="0.3">
      <c r="A80" s="7" t="s">
        <v>7</v>
      </c>
      <c r="B80" s="8" t="s">
        <v>97</v>
      </c>
      <c r="C80" s="74"/>
      <c r="D80" s="99"/>
      <c r="E80" s="281" t="str">
        <f>Language!C194</f>
        <v>wird vom Hersteller der Ursprungsmaschine als Ersatzteil geliefert.</v>
      </c>
      <c r="F80" s="281"/>
      <c r="G80" s="282"/>
      <c r="H80" s="78"/>
      <c r="I80" s="93" t="str">
        <f>IF(H80="x","","x")</f>
        <v>x</v>
      </c>
      <c r="J80" t="str">
        <f>IF(I51="x",ADDRESS(ROW(I51),COLUMN(I51)),)</f>
        <v>$I$51</v>
      </c>
      <c r="K80" s="175"/>
    </row>
    <row r="81" spans="1:11" ht="39.9" customHeight="1" x14ac:dyDescent="0.3">
      <c r="A81" s="7" t="s">
        <v>7</v>
      </c>
      <c r="B81" s="8" t="s">
        <v>35</v>
      </c>
      <c r="C81" s="74"/>
      <c r="D81" s="275" t="str">
        <f>Language!C195</f>
        <v>ist eine spezielle Einrichtungen für die Verwendung auf Jahrmärkten und in Vergnügungsparks?</v>
      </c>
      <c r="E81" s="275"/>
      <c r="F81" s="275"/>
      <c r="G81" s="276"/>
      <c r="H81" s="78"/>
      <c r="I81" s="79" t="str">
        <f>IF(H81="x","","x")</f>
        <v>x</v>
      </c>
      <c r="K81" s="175"/>
    </row>
    <row r="82" spans="1:11" ht="39.9" customHeight="1" x14ac:dyDescent="0.3">
      <c r="A82" s="7" t="s">
        <v>7</v>
      </c>
      <c r="B82" s="8" t="s">
        <v>36</v>
      </c>
      <c r="C82" s="74"/>
      <c r="D82" s="275" t="str">
        <f>Language!C196</f>
        <v>ist speziell für eine nukleare Verwendung konstruiert oder eingesetzt 
und der Ausfall des Produkts kann zur Emission von Radioaktivität führen?</v>
      </c>
      <c r="E82" s="275"/>
      <c r="F82" s="275"/>
      <c r="G82" s="276"/>
      <c r="H82" s="78"/>
      <c r="I82" s="79" t="str">
        <f t="shared" ref="I82:I83" si="11">IF(H82="x","","x")</f>
        <v>x</v>
      </c>
      <c r="K82" s="175"/>
    </row>
    <row r="83" spans="1:11" ht="24.9" customHeight="1" x14ac:dyDescent="0.3">
      <c r="A83" s="7" t="s">
        <v>7</v>
      </c>
      <c r="B83" s="8" t="s">
        <v>37</v>
      </c>
      <c r="C83" s="74"/>
      <c r="D83" s="275" t="str">
        <f>Language!C197</f>
        <v>ist eine Waffe / Feuerwaffe?</v>
      </c>
      <c r="E83" s="275"/>
      <c r="F83" s="275"/>
      <c r="G83" s="276"/>
      <c r="H83" s="78"/>
      <c r="I83" s="79" t="str">
        <f t="shared" si="11"/>
        <v>x</v>
      </c>
      <c r="K83" s="175"/>
    </row>
    <row r="84" spans="1:11" ht="24.9" customHeight="1" x14ac:dyDescent="0.3">
      <c r="A84" s="7" t="s">
        <v>7</v>
      </c>
      <c r="B84" s="8" t="s">
        <v>40</v>
      </c>
      <c r="C84" s="74"/>
      <c r="D84" s="275" t="str">
        <f>Language!C198</f>
        <v>ist speziell für militärische Zwecke konstruiert und gebaut?</v>
      </c>
      <c r="E84" s="275"/>
      <c r="F84" s="275"/>
      <c r="G84" s="276"/>
      <c r="H84" s="78"/>
      <c r="I84" s="79" t="str">
        <f>IF(H84="x","","x")</f>
        <v>x</v>
      </c>
      <c r="K84" s="175"/>
    </row>
    <row r="85" spans="1:11" ht="24.9" customHeight="1" x14ac:dyDescent="0.3">
      <c r="A85" s="7" t="s">
        <v>7</v>
      </c>
      <c r="B85" s="8" t="s">
        <v>40</v>
      </c>
      <c r="C85" s="74"/>
      <c r="D85" s="275" t="str">
        <f>Language!C199</f>
        <v>ist zur Aufrechterhaltung der öffentlichen Ordnung konstruiert und gebaut?</v>
      </c>
      <c r="E85" s="275"/>
      <c r="F85" s="275"/>
      <c r="G85" s="276"/>
      <c r="H85" s="78"/>
      <c r="I85" s="79" t="str">
        <f>IF(H85="x","","x")</f>
        <v>x</v>
      </c>
      <c r="K85" s="175"/>
    </row>
    <row r="86" spans="1:11" ht="24.9" customHeight="1" x14ac:dyDescent="0.3">
      <c r="A86" s="7" t="s">
        <v>7</v>
      </c>
      <c r="B86" s="8" t="s">
        <v>50</v>
      </c>
      <c r="C86" s="74"/>
      <c r="D86" s="275" t="str">
        <f>Language!C200</f>
        <v>ist eine Schachtförderanlage?</v>
      </c>
      <c r="E86" s="275"/>
      <c r="F86" s="275"/>
      <c r="G86" s="276"/>
      <c r="H86" s="78"/>
      <c r="I86" s="79" t="str">
        <f t="shared" ref="I86:I112" si="12">IF(H86="x","","x")</f>
        <v>x</v>
      </c>
      <c r="K86" s="175"/>
    </row>
    <row r="87" spans="1:11" ht="24.9" customHeight="1" x14ac:dyDescent="0.3">
      <c r="A87" s="7" t="s">
        <v>7</v>
      </c>
      <c r="B87" s="8" t="s">
        <v>34</v>
      </c>
      <c r="C87" s="74"/>
      <c r="D87" s="264" t="str">
        <f>Language!C201</f>
        <v>ist ein ausgenommenes Beförderungsmittel und zwar ist es:</v>
      </c>
      <c r="E87" s="264"/>
      <c r="F87" s="264"/>
      <c r="G87" s="265"/>
      <c r="H87" s="92" t="str">
        <f>IF(OR(H88="x",H89="x",H90="x",H91="x",H92="x",H93="x",H94="x"),"x","")</f>
        <v/>
      </c>
      <c r="I87" s="91" t="str">
        <f t="shared" si="12"/>
        <v>x</v>
      </c>
      <c r="K87" s="175"/>
    </row>
    <row r="88" spans="1:11" ht="24.9" customHeight="1" x14ac:dyDescent="0.3">
      <c r="A88" s="7" t="s">
        <v>7</v>
      </c>
      <c r="B88" s="8" t="s">
        <v>47</v>
      </c>
      <c r="C88" s="74"/>
      <c r="D88" s="99"/>
      <c r="E88" s="281" t="str">
        <f>Language!C202</f>
        <v>- eine land- oder forstwirtschaftliche Zugmaschinen?</v>
      </c>
      <c r="F88" s="281"/>
      <c r="G88" s="282"/>
      <c r="H88" s="78"/>
      <c r="I88" s="93" t="str">
        <f t="shared" si="12"/>
        <v>x</v>
      </c>
      <c r="K88" s="175"/>
    </row>
    <row r="89" spans="1:11" ht="24.9" customHeight="1" x14ac:dyDescent="0.3">
      <c r="A89" s="7" t="s">
        <v>7</v>
      </c>
      <c r="B89" s="8" t="s">
        <v>41</v>
      </c>
      <c r="C89" s="74"/>
      <c r="D89" s="99"/>
      <c r="E89" s="281" t="str">
        <f>Language!C203</f>
        <v>- ein Kraftfahrzeug / Kraftfahrzeuganhänger im Sinne der Richtlinie 2007/46/EG?</v>
      </c>
      <c r="F89" s="281"/>
      <c r="G89" s="282"/>
      <c r="H89" s="78"/>
      <c r="I89" s="93" t="str">
        <f t="shared" si="12"/>
        <v>x</v>
      </c>
      <c r="K89" s="175"/>
    </row>
    <row r="90" spans="1:11" ht="39.9" customHeight="1" x14ac:dyDescent="0.3">
      <c r="A90" s="7" t="s">
        <v>7</v>
      </c>
      <c r="B90" s="8" t="s">
        <v>42</v>
      </c>
      <c r="C90" s="74"/>
      <c r="D90" s="99"/>
      <c r="E90" s="224" t="str">
        <f>Language!C204</f>
        <v>- ein zwei-, drei- oder vierrädriges Kraftfahrzeug im Sinne der Verordnung (EU) Nr. 168/2013?</v>
      </c>
      <c r="F90" s="224"/>
      <c r="G90" s="225"/>
      <c r="H90" s="78"/>
      <c r="I90" s="93" t="str">
        <f t="shared" si="12"/>
        <v>x</v>
      </c>
      <c r="K90" s="175"/>
    </row>
    <row r="91" spans="1:11" ht="24.9" customHeight="1" x14ac:dyDescent="0.3">
      <c r="A91" s="7" t="s">
        <v>7</v>
      </c>
      <c r="B91" s="8" t="s">
        <v>44</v>
      </c>
      <c r="C91" s="74"/>
      <c r="D91" s="99"/>
      <c r="E91" s="224" t="str">
        <f>Language!C205</f>
        <v>- ein ausschließlich für sportliche Wettbewerbe bestimmtes Kraftfahrzeug?</v>
      </c>
      <c r="F91" s="224"/>
      <c r="G91" s="225"/>
      <c r="H91" s="78"/>
      <c r="I91" s="93" t="str">
        <f t="shared" si="12"/>
        <v>x</v>
      </c>
      <c r="K91" s="175"/>
    </row>
    <row r="92" spans="1:11" ht="39.9" customHeight="1" x14ac:dyDescent="0.3">
      <c r="A92" s="7" t="s">
        <v>7</v>
      </c>
      <c r="B92" s="8" t="s">
        <v>43</v>
      </c>
      <c r="C92" s="74"/>
      <c r="D92" s="99"/>
      <c r="E92" s="281" t="str">
        <f>Language!C206</f>
        <v>- ein Beförderungsmittel für die Beförderung in der Luft, auf dem Wasser und auf Schienennetzen?</v>
      </c>
      <c r="F92" s="281"/>
      <c r="G92" s="282"/>
      <c r="H92" s="78"/>
      <c r="I92" s="93" t="str">
        <f t="shared" si="12"/>
        <v>x</v>
      </c>
      <c r="K92" s="175"/>
    </row>
    <row r="93" spans="1:11" ht="24.9" customHeight="1" x14ac:dyDescent="0.3">
      <c r="A93" s="7" t="s">
        <v>7</v>
      </c>
      <c r="B93" s="8" t="s">
        <v>45</v>
      </c>
      <c r="C93" s="74"/>
      <c r="D93" s="99"/>
      <c r="E93" s="281" t="str">
        <f>Language!C207</f>
        <v>- ein Seeschiff oder eine bewegliche Offshore-Anlage?</v>
      </c>
      <c r="F93" s="281"/>
      <c r="G93" s="282"/>
      <c r="H93" s="78"/>
      <c r="I93" s="93" t="str">
        <f t="shared" si="12"/>
        <v>x</v>
      </c>
      <c r="K93" s="175"/>
    </row>
    <row r="94" spans="1:11" ht="24.9" customHeight="1" x14ac:dyDescent="0.3">
      <c r="A94" s="7" t="s">
        <v>7</v>
      </c>
      <c r="B94" s="8" t="s">
        <v>46</v>
      </c>
      <c r="C94" s="74"/>
      <c r="D94" s="99"/>
      <c r="E94" s="281" t="str">
        <f>Language!C208</f>
        <v>- zur Beförderung von Darstellern während künstlerischer Vorführungen?</v>
      </c>
      <c r="F94" s="281"/>
      <c r="G94" s="282"/>
      <c r="H94" s="78"/>
      <c r="I94" s="93" t="str">
        <f t="shared" si="12"/>
        <v>x</v>
      </c>
      <c r="K94" s="175"/>
    </row>
    <row r="95" spans="1:11" ht="24.9" customHeight="1" x14ac:dyDescent="0.3">
      <c r="A95" s="7" t="s">
        <v>7</v>
      </c>
      <c r="B95" s="8" t="s">
        <v>34</v>
      </c>
      <c r="C95" s="74"/>
      <c r="D95" s="230" t="str">
        <f>Language!C209</f>
        <v>ist auf einem Beförderungsmittel angebracht und zwar ist es angebracht auf:</v>
      </c>
      <c r="E95" s="230"/>
      <c r="F95" s="230"/>
      <c r="G95" s="231"/>
      <c r="H95" s="92" t="str">
        <f>IF(OR(H96="x",H97="x"),"x","")</f>
        <v/>
      </c>
      <c r="I95" s="91" t="str">
        <f t="shared" si="12"/>
        <v>x</v>
      </c>
      <c r="K95" s="175"/>
    </row>
    <row r="96" spans="1:11" ht="24.9" customHeight="1" x14ac:dyDescent="0.3">
      <c r="A96" s="7" t="s">
        <v>7</v>
      </c>
      <c r="B96" s="8" t="s">
        <v>48</v>
      </c>
      <c r="C96" s="74"/>
      <c r="D96" s="99"/>
      <c r="E96" s="224" t="str">
        <f>Language!C210</f>
        <v>- ein ausschließlich für sportliche Wettbewerbe bestimmtes Kraftfahrzeug?</v>
      </c>
      <c r="F96" s="224"/>
      <c r="G96" s="225"/>
      <c r="H96" s="78"/>
      <c r="I96" s="93" t="str">
        <f t="shared" si="12"/>
        <v>x</v>
      </c>
      <c r="K96" s="175"/>
    </row>
    <row r="97" spans="1:11" ht="24.9" customHeight="1" x14ac:dyDescent="0.3">
      <c r="A97" s="7" t="s">
        <v>7</v>
      </c>
      <c r="B97" s="8" t="s">
        <v>45</v>
      </c>
      <c r="C97" s="74"/>
      <c r="D97" s="99"/>
      <c r="E97" s="281" t="str">
        <f>Language!C211</f>
        <v>- ein Seeschiff oder eine bewegliche Offshore-Anlage?</v>
      </c>
      <c r="F97" s="281"/>
      <c r="G97" s="282"/>
      <c r="H97" s="78"/>
      <c r="I97" s="93" t="str">
        <f t="shared" si="12"/>
        <v>x</v>
      </c>
      <c r="K97" s="175"/>
    </row>
    <row r="98" spans="1:11" ht="24.9" customHeight="1" x14ac:dyDescent="0.3">
      <c r="A98" s="7" t="s">
        <v>7</v>
      </c>
      <c r="B98" s="8" t="s">
        <v>49</v>
      </c>
      <c r="C98" s="74"/>
      <c r="D98" s="264" t="str">
        <f>Language!C212</f>
        <v>fällt unter die Ausnahme für Forschungsmaschinen. Es ist:</v>
      </c>
      <c r="E98" s="264"/>
      <c r="F98" s="264"/>
      <c r="G98" s="265"/>
      <c r="H98" s="92" t="str">
        <f>IF(AND(H99="x",H100="x"),"x","")</f>
        <v/>
      </c>
      <c r="I98" s="91" t="str">
        <f t="shared" si="12"/>
        <v>x</v>
      </c>
      <c r="K98" s="175"/>
    </row>
    <row r="99" spans="1:11" ht="24.9" customHeight="1" x14ac:dyDescent="0.3">
      <c r="A99" s="7" t="s">
        <v>7</v>
      </c>
      <c r="B99" s="8" t="s">
        <v>49</v>
      </c>
      <c r="C99" s="74"/>
      <c r="D99" s="99"/>
      <c r="E99" s="224" t="str">
        <f>Language!C213</f>
        <v>- speziell für Forschungszwecke konstruiert und gebaut?</v>
      </c>
      <c r="F99" s="224"/>
      <c r="G99" s="225"/>
      <c r="H99" s="78"/>
      <c r="I99" s="93" t="str">
        <f t="shared" si="12"/>
        <v>x</v>
      </c>
      <c r="K99" s="175"/>
    </row>
    <row r="100" spans="1:11" ht="24.9" customHeight="1" x14ac:dyDescent="0.3">
      <c r="A100" s="7" t="s">
        <v>7</v>
      </c>
      <c r="B100" s="8" t="s">
        <v>49</v>
      </c>
      <c r="C100" s="74"/>
      <c r="D100" s="99"/>
      <c r="E100" s="224" t="str">
        <f>Language!C214</f>
        <v>- zur vorübergehenden Verwendung in Laboratorien bestimmt?</v>
      </c>
      <c r="F100" s="224"/>
      <c r="G100" s="225"/>
      <c r="H100" s="78"/>
      <c r="I100" s="93" t="str">
        <f t="shared" si="12"/>
        <v>x</v>
      </c>
      <c r="J100" t="str">
        <f>IF(I99="x",ADDRESS(ROW(I99),COLUMN(I99)),)</f>
        <v>$I$99</v>
      </c>
      <c r="K100" s="175"/>
    </row>
    <row r="101" spans="1:11" ht="39.9" customHeight="1" x14ac:dyDescent="0.3">
      <c r="A101" s="7" t="s">
        <v>7</v>
      </c>
      <c r="B101" s="8" t="s">
        <v>51</v>
      </c>
      <c r="C101" s="74"/>
      <c r="D101" s="264" t="str">
        <f>Language!C215</f>
        <v>fällt unter die Ausnahme für elektrische Betriebsmittel im Sinne der Richtlinie 2014/35/EU da es:</v>
      </c>
      <c r="E101" s="264"/>
      <c r="F101" s="264"/>
      <c r="G101" s="265"/>
      <c r="H101" s="92" t="str">
        <f>IF(AND(H102="x",OR(H103="x",H104="x",H105="x",H106="x",H107="x",H108="x")),"x","")</f>
        <v/>
      </c>
      <c r="I101" s="91" t="str">
        <f t="shared" si="12"/>
        <v>x</v>
      </c>
      <c r="K101" s="175"/>
    </row>
    <row r="102" spans="1:11" ht="24.9" customHeight="1" x14ac:dyDescent="0.3">
      <c r="A102" s="7" t="s">
        <v>59</v>
      </c>
      <c r="C102" s="74"/>
      <c r="D102" s="99"/>
      <c r="E102" s="287" t="str">
        <f>Language!C216</f>
        <v>unter den Anwendungsbereich der Niederspannungsrichtlinie fällt und es</v>
      </c>
      <c r="F102" s="287"/>
      <c r="G102" s="288"/>
      <c r="H102" s="92" t="str">
        <f>IF(AND('2014-35'!H4="x",'2014-35'!I24="x"),"x","")</f>
        <v/>
      </c>
      <c r="I102" s="91" t="str">
        <f t="shared" si="12"/>
        <v>x</v>
      </c>
      <c r="K102" s="175"/>
    </row>
    <row r="103" spans="1:11" ht="24.9" customHeight="1" x14ac:dyDescent="0.3">
      <c r="A103" s="7" t="s">
        <v>7</v>
      </c>
      <c r="B103" s="8" t="s">
        <v>52</v>
      </c>
      <c r="C103" s="74"/>
      <c r="D103" s="99"/>
      <c r="E103" s="99"/>
      <c r="F103" s="281" t="str">
        <f>Language!C217</f>
        <v>- ein für den häuslichen Gebrauch bestimmtes Haushaltsgerät ist?</v>
      </c>
      <c r="G103" s="282"/>
      <c r="H103" s="78"/>
      <c r="I103" s="93" t="str">
        <f t="shared" si="12"/>
        <v>x</v>
      </c>
      <c r="J103" t="str">
        <f>IF(I102="x",ADDRESS(ROW(I102),COLUMN(I102)),)</f>
        <v>$I$102</v>
      </c>
      <c r="K103" s="175"/>
    </row>
    <row r="104" spans="1:11" ht="24.9" customHeight="1" x14ac:dyDescent="0.3">
      <c r="A104" s="7" t="s">
        <v>7</v>
      </c>
      <c r="B104" s="8" t="s">
        <v>53</v>
      </c>
      <c r="C104" s="74"/>
      <c r="D104" s="99"/>
      <c r="E104" s="99"/>
      <c r="F104" s="224" t="str">
        <f>Language!C218</f>
        <v>- ein Audio- und Videogerät ist?</v>
      </c>
      <c r="G104" s="225"/>
      <c r="H104" s="78"/>
      <c r="I104" s="93" t="str">
        <f t="shared" si="12"/>
        <v>x</v>
      </c>
      <c r="J104" t="str">
        <f>IF(I102="x",ADDRESS(ROW(I102),COLUMN(I102)),)</f>
        <v>$I$102</v>
      </c>
      <c r="K104" s="175"/>
    </row>
    <row r="105" spans="1:11" ht="24.9" customHeight="1" x14ac:dyDescent="0.3">
      <c r="A105" s="7" t="s">
        <v>7</v>
      </c>
      <c r="B105" s="8" t="s">
        <v>54</v>
      </c>
      <c r="C105" s="74"/>
      <c r="D105" s="99"/>
      <c r="E105" s="99"/>
      <c r="F105" s="224" t="str">
        <f>Language!C219</f>
        <v>- ein informationstechnisches Gerät ist?</v>
      </c>
      <c r="G105" s="225"/>
      <c r="H105" s="78"/>
      <c r="I105" s="93" t="str">
        <f t="shared" si="12"/>
        <v>x</v>
      </c>
      <c r="J105" t="str">
        <f>IF(I102="x",ADDRESS(ROW(I102),COLUMN(I102)),)</f>
        <v>$I$102</v>
      </c>
      <c r="K105" s="175"/>
    </row>
    <row r="106" spans="1:11" ht="24.9" customHeight="1" x14ac:dyDescent="0.3">
      <c r="A106" s="7" t="s">
        <v>7</v>
      </c>
      <c r="B106" s="8" t="s">
        <v>55</v>
      </c>
      <c r="C106" s="74"/>
      <c r="D106" s="99"/>
      <c r="E106" s="99"/>
      <c r="F106" s="224" t="str">
        <f>Language!C220</f>
        <v>- eine gewöhnliche Büromaschine ist?</v>
      </c>
      <c r="G106" s="225"/>
      <c r="H106" s="78"/>
      <c r="I106" s="93" t="str">
        <f t="shared" si="12"/>
        <v>x</v>
      </c>
      <c r="J106" t="str">
        <f>IF(I102="x",ADDRESS(ROW(I102),COLUMN(I102)),)</f>
        <v>$I$102</v>
      </c>
      <c r="K106" s="175"/>
    </row>
    <row r="107" spans="1:11" ht="24.9" customHeight="1" x14ac:dyDescent="0.3">
      <c r="A107" s="7" t="s">
        <v>7</v>
      </c>
      <c r="B107" s="8" t="s">
        <v>56</v>
      </c>
      <c r="C107" s="74"/>
      <c r="D107" s="99"/>
      <c r="E107" s="99"/>
      <c r="F107" s="281" t="str">
        <f>Language!C221</f>
        <v>- ein Niederspannungsschaltgerät oder -steuergerät ist?</v>
      </c>
      <c r="G107" s="282"/>
      <c r="H107" s="78"/>
      <c r="I107" s="93" t="str">
        <f t="shared" si="12"/>
        <v>x</v>
      </c>
      <c r="J107" t="str">
        <f>IF(I102="x",ADDRESS(ROW(I102),COLUMN(I102)),)</f>
        <v>$I$102</v>
      </c>
      <c r="K107" s="175"/>
    </row>
    <row r="108" spans="1:11" ht="24.9" customHeight="1" x14ac:dyDescent="0.3">
      <c r="A108" s="7" t="s">
        <v>7</v>
      </c>
      <c r="B108" s="8" t="s">
        <v>57</v>
      </c>
      <c r="C108" s="74"/>
      <c r="D108" s="99"/>
      <c r="E108" s="99"/>
      <c r="F108" s="224" t="str">
        <f>Language!C222</f>
        <v>- ein Elektromotor ist?</v>
      </c>
      <c r="G108" s="225"/>
      <c r="H108" s="78"/>
      <c r="I108" s="93" t="str">
        <f t="shared" si="12"/>
        <v>x</v>
      </c>
      <c r="J108" t="str">
        <f>IF(I102="x",ADDRESS(ROW(I102),COLUMN(I102)),)</f>
        <v>$I$102</v>
      </c>
      <c r="K108" s="175"/>
    </row>
    <row r="109" spans="1:11" ht="24.9" customHeight="1" x14ac:dyDescent="0.3">
      <c r="A109" s="7" t="s">
        <v>7</v>
      </c>
      <c r="B109" s="8" t="s">
        <v>61</v>
      </c>
      <c r="C109" s="74"/>
      <c r="D109" s="264" t="str">
        <f>Language!C223</f>
        <v>ist eine ausgenommene elektrische Hochspannungsausrüstung?</v>
      </c>
      <c r="E109" s="264"/>
      <c r="F109" s="264"/>
      <c r="G109" s="265"/>
      <c r="H109" s="92" t="str">
        <f>IF(AND(H110="x",OR(H111="x",H112="x")),"x","")</f>
        <v/>
      </c>
      <c r="I109" s="91" t="str">
        <f t="shared" si="12"/>
        <v>x</v>
      </c>
      <c r="K109" s="175"/>
    </row>
    <row r="110" spans="1:11" ht="39.9" customHeight="1" x14ac:dyDescent="0.3">
      <c r="A110" s="12" t="s">
        <v>65</v>
      </c>
      <c r="B110" s="8" t="s">
        <v>66</v>
      </c>
      <c r="C110" s="74"/>
      <c r="D110" s="99"/>
      <c r="E110" s="224" t="str">
        <f>Language!C224</f>
        <v>ist Teil einer Hochspannungs- Stromversorgung (über 1000 V bei Wechselstrom oder über 1500 V bei Gleichstrom) oder mit einer solchen verbunden?</v>
      </c>
      <c r="F110" s="224"/>
      <c r="G110" s="225"/>
      <c r="H110" s="78"/>
      <c r="I110" s="93" t="str">
        <f t="shared" si="12"/>
        <v>x</v>
      </c>
      <c r="K110" s="175"/>
    </row>
    <row r="111" spans="1:11" ht="24.9" customHeight="1" x14ac:dyDescent="0.3">
      <c r="A111" s="7" t="s">
        <v>7</v>
      </c>
      <c r="B111" s="8" t="s">
        <v>62</v>
      </c>
      <c r="C111" s="74"/>
      <c r="D111" s="99"/>
      <c r="E111" s="224" t="str">
        <f>Language!C225</f>
        <v>- es ist ein Schalt- und Steuergerät?</v>
      </c>
      <c r="F111" s="224"/>
      <c r="G111" s="225"/>
      <c r="H111" s="78"/>
      <c r="I111" s="93" t="str">
        <f t="shared" si="12"/>
        <v>x</v>
      </c>
      <c r="J111" t="str">
        <f>IF(I110="x",ADDRESS(ROW(I110),COLUMN(I110)),)</f>
        <v>$I$110</v>
      </c>
      <c r="K111" s="175"/>
    </row>
    <row r="112" spans="1:11" ht="24.9" customHeight="1" thickBot="1" x14ac:dyDescent="0.35">
      <c r="A112" s="7" t="s">
        <v>7</v>
      </c>
      <c r="B112" s="8" t="s">
        <v>63</v>
      </c>
      <c r="C112" s="166"/>
      <c r="D112" s="167"/>
      <c r="E112" s="283" t="str">
        <f>Language!C226</f>
        <v>- es ist ein Transformator?</v>
      </c>
      <c r="F112" s="283"/>
      <c r="G112" s="284"/>
      <c r="H112" s="168"/>
      <c r="I112" s="147" t="str">
        <f t="shared" si="12"/>
        <v>x</v>
      </c>
      <c r="J112" t="str">
        <f>IF(I110="x",ADDRESS(ROW(I110),COLUMN(I110)),)</f>
        <v>$I$110</v>
      </c>
      <c r="K112" s="175"/>
    </row>
    <row r="113" spans="1:11" ht="24.9" customHeight="1" thickTop="1" x14ac:dyDescent="0.3">
      <c r="A113" s="7" t="s">
        <v>7</v>
      </c>
      <c r="B113" s="8" t="s">
        <v>160</v>
      </c>
      <c r="C113" s="169"/>
      <c r="D113" s="285" t="str">
        <f>Language!C227</f>
        <v>ist ausgenommen, da eine andere Richtlinie alle Gefährdungen genauer regelt.</v>
      </c>
      <c r="E113" s="285"/>
      <c r="F113" s="285"/>
      <c r="G113" s="286"/>
      <c r="H113" s="170" t="str">
        <f>IF(OR(H114="x",AND(H115="x",H116="x")),"x","")</f>
        <v/>
      </c>
      <c r="I113" s="90" t="str">
        <f t="shared" ref="I113:I114" si="13">IF(H113="x","","x")</f>
        <v>x</v>
      </c>
      <c r="K113" s="175"/>
    </row>
    <row r="114" spans="1:11" ht="39.9" customHeight="1" x14ac:dyDescent="0.3">
      <c r="A114" s="7" t="s">
        <v>7</v>
      </c>
      <c r="B114" s="8" t="s">
        <v>160</v>
      </c>
      <c r="C114" s="74"/>
      <c r="D114" s="99"/>
      <c r="E114" s="230" t="str">
        <f>Language!C228</f>
        <v>- fällt (auch) unter eine andere EG-Richtlinie, die hier bearbeitet wird und insgesamt genauer ist.</v>
      </c>
      <c r="F114" s="230"/>
      <c r="G114" s="231"/>
      <c r="H114" s="92"/>
      <c r="I114" s="91" t="str">
        <f t="shared" si="13"/>
        <v>x</v>
      </c>
      <c r="K114" s="175"/>
    </row>
    <row r="115" spans="1:11" ht="24.9" customHeight="1" x14ac:dyDescent="0.3">
      <c r="A115" s="7" t="s">
        <v>7</v>
      </c>
      <c r="B115" s="8" t="s">
        <v>160</v>
      </c>
      <c r="C115" s="74"/>
      <c r="D115" s="99"/>
      <c r="E115" s="224" t="str">
        <f>Language!C229</f>
        <v>- fällt (auch) unter eine andere EG-Richtlinie, die hier nicht bearbeitet wird.</v>
      </c>
      <c r="F115" s="224"/>
      <c r="G115" s="225"/>
      <c r="H115" s="78"/>
      <c r="I115" s="93" t="str">
        <f>IF(H115="x","","x")</f>
        <v>x</v>
      </c>
      <c r="K115" s="175"/>
    </row>
    <row r="116" spans="1:11" ht="24.9" customHeight="1" x14ac:dyDescent="0.3">
      <c r="A116" s="7" t="s">
        <v>7</v>
      </c>
      <c r="B116" s="8" t="s">
        <v>160</v>
      </c>
      <c r="C116" s="74"/>
      <c r="D116" s="99"/>
      <c r="E116" s="99"/>
      <c r="F116" s="224" t="str">
        <f>Language!C230</f>
        <v>- Die andere EG-Richtlinie erfasst alle Gefährdungen genauer.</v>
      </c>
      <c r="G116" s="225"/>
      <c r="H116" s="78"/>
      <c r="I116" s="93" t="str">
        <f>IF(H116="x","","x")</f>
        <v>x</v>
      </c>
      <c r="J116" t="str">
        <f>IF(I115="x",ADDRESS(ROW(I115),COLUMN(I115)),)</f>
        <v>$I$115</v>
      </c>
      <c r="K116" s="175"/>
    </row>
    <row r="117" spans="1:11" ht="39.9" customHeight="1" thickBot="1" x14ac:dyDescent="0.35">
      <c r="A117" s="7" t="s">
        <v>7</v>
      </c>
      <c r="B117" s="8" t="s">
        <v>159</v>
      </c>
      <c r="C117" s="75"/>
      <c r="D117" s="279" t="str">
        <f>Language!C231</f>
        <v>ist nur zur Ausstellung auf Messen gedacht und soll den Anforderungen der Maschinenrichtlinie 2006/42/EG nicht entsprechen?</v>
      </c>
      <c r="E117" s="279"/>
      <c r="F117" s="279"/>
      <c r="G117" s="280"/>
      <c r="H117" s="80"/>
      <c r="I117" s="81" t="str">
        <f>IF(H117="x","","x")</f>
        <v>x</v>
      </c>
      <c r="K117" s="175"/>
    </row>
  </sheetData>
  <sheetProtection algorithmName="SHA-512" hashValue="6VPLGJ9vQ6o0OLnVKwkhkwwUOd5cB7XrDmatny0WXin6oUQNGXqVA1M5dcGqULAhtbCXvpKb/USeWm3x+56bZw==" saltValue="HMAcwWnKPsjtHActBt3MPQ==" spinCount="100000" sheet="1" objects="1" scenarios="1" formatRows="0" autoFilter="0"/>
  <mergeCells count="111">
    <mergeCell ref="C1:K1"/>
    <mergeCell ref="E115:G115"/>
    <mergeCell ref="F116:G116"/>
    <mergeCell ref="D117:G117"/>
    <mergeCell ref="F13:G13"/>
    <mergeCell ref="E110:G110"/>
    <mergeCell ref="E111:G111"/>
    <mergeCell ref="E112:G112"/>
    <mergeCell ref="D113:G113"/>
    <mergeCell ref="E114:G114"/>
    <mergeCell ref="E102:G102"/>
    <mergeCell ref="D109:G109"/>
    <mergeCell ref="F103:G103"/>
    <mergeCell ref="F104:G104"/>
    <mergeCell ref="F105:G105"/>
    <mergeCell ref="F106:G106"/>
    <mergeCell ref="F107:G107"/>
    <mergeCell ref="F108:G108"/>
    <mergeCell ref="E99:G99"/>
    <mergeCell ref="E100:G100"/>
    <mergeCell ref="D101:G101"/>
    <mergeCell ref="E94:G94"/>
    <mergeCell ref="D95:G95"/>
    <mergeCell ref="E96:G96"/>
    <mergeCell ref="E97:G97"/>
    <mergeCell ref="D98:G98"/>
    <mergeCell ref="E89:G89"/>
    <mergeCell ref="E90:G90"/>
    <mergeCell ref="E91:G91"/>
    <mergeCell ref="E92:G92"/>
    <mergeCell ref="E93:G93"/>
    <mergeCell ref="D84:G84"/>
    <mergeCell ref="D85:G85"/>
    <mergeCell ref="D86:G86"/>
    <mergeCell ref="D87:G87"/>
    <mergeCell ref="E88:G88"/>
    <mergeCell ref="D79:G79"/>
    <mergeCell ref="E80:G80"/>
    <mergeCell ref="D81:G81"/>
    <mergeCell ref="D82:G82"/>
    <mergeCell ref="D83:G83"/>
    <mergeCell ref="D73:G73"/>
    <mergeCell ref="D74:G74"/>
    <mergeCell ref="D75:G75"/>
    <mergeCell ref="C77:G77"/>
    <mergeCell ref="C78:G78"/>
    <mergeCell ref="D67:G67"/>
    <mergeCell ref="D68:G68"/>
    <mergeCell ref="D69:G69"/>
    <mergeCell ref="C71:G71"/>
    <mergeCell ref="C72:G72"/>
    <mergeCell ref="D62:G62"/>
    <mergeCell ref="D63:G63"/>
    <mergeCell ref="D64:G64"/>
    <mergeCell ref="D65:G65"/>
    <mergeCell ref="D66:G66"/>
    <mergeCell ref="C57:G57"/>
    <mergeCell ref="C58:G58"/>
    <mergeCell ref="C59:G59"/>
    <mergeCell ref="D60:G60"/>
    <mergeCell ref="D61:G61"/>
    <mergeCell ref="C51:G51"/>
    <mergeCell ref="D52:G52"/>
    <mergeCell ref="D53:G53"/>
    <mergeCell ref="D54:G54"/>
    <mergeCell ref="D55:G55"/>
    <mergeCell ref="E46:G46"/>
    <mergeCell ref="E47:G47"/>
    <mergeCell ref="E48:G48"/>
    <mergeCell ref="C50:G50"/>
    <mergeCell ref="D42:G42"/>
    <mergeCell ref="D43:G43"/>
    <mergeCell ref="D44:G44"/>
    <mergeCell ref="D45:G45"/>
    <mergeCell ref="E36:G36"/>
    <mergeCell ref="C38:G38"/>
    <mergeCell ref="C39:G39"/>
    <mergeCell ref="D40:G40"/>
    <mergeCell ref="D41:G41"/>
    <mergeCell ref="E34:G34"/>
    <mergeCell ref="E35:G35"/>
    <mergeCell ref="E27:G27"/>
    <mergeCell ref="D2:G2"/>
    <mergeCell ref="C29:G29"/>
    <mergeCell ref="C30:G30"/>
    <mergeCell ref="E22:G22"/>
    <mergeCell ref="E23:G23"/>
    <mergeCell ref="D24:G24"/>
    <mergeCell ref="E25:G25"/>
    <mergeCell ref="E26:G26"/>
    <mergeCell ref="D17:G17"/>
    <mergeCell ref="E18:G18"/>
    <mergeCell ref="E19:G19"/>
    <mergeCell ref="D20:G20"/>
    <mergeCell ref="E21:G21"/>
    <mergeCell ref="E12:G12"/>
    <mergeCell ref="E14:G14"/>
    <mergeCell ref="F15:G15"/>
    <mergeCell ref="E16:G16"/>
    <mergeCell ref="E7:G7"/>
    <mergeCell ref="D8:G8"/>
    <mergeCell ref="D9:G9"/>
    <mergeCell ref="D10:G10"/>
    <mergeCell ref="E11:G11"/>
    <mergeCell ref="C3:G3"/>
    <mergeCell ref="C4:G4"/>
    <mergeCell ref="D5:G5"/>
    <mergeCell ref="E6:G6"/>
    <mergeCell ref="D31:G31"/>
    <mergeCell ref="D32:G32"/>
    <mergeCell ref="D33:G33"/>
  </mergeCells>
  <conditionalFormatting sqref="J3:J202">
    <cfRule type="expression" dxfId="27" priority="6">
      <formula>$J3=0</formula>
    </cfRule>
  </conditionalFormatting>
  <conditionalFormatting sqref="C3:I202">
    <cfRule type="expression" dxfId="26" priority="44">
      <formula>$J3&gt;0</formula>
    </cfRule>
  </conditionalFormatting>
  <conditionalFormatting sqref="H3:H202">
    <cfRule type="expression" dxfId="25" priority="41">
      <formula>$J3&gt;0</formula>
    </cfRule>
  </conditionalFormatting>
  <dataValidations count="2">
    <dataValidation type="list" errorStyle="information" allowBlank="1" showInputMessage="1" showErrorMessage="1" error="Please enter &quot;x&quot; or leave empty_x000a_Bitte &quot;x&quot; eingeben oder leer lassen" sqref="H6:H9 H11:H16 H18:H19 H21:H23 H25:H27" xr:uid="{00000000-0002-0000-0300-000000000000}">
      <formula1>"x,"</formula1>
    </dataValidation>
    <dataValidation type="list" errorStyle="information" allowBlank="1" showInputMessage="1" showErrorMessage="1" error="Please enter &quot;x&quot; or leave empty_x000a_Bitte &quot;x&quot; eingeben oder leer lassen" sqref="H115:H117 H110:H112 H103:H108 H99:H100 H96:H97 H88:H94 H80:H86 H73:H75 H60:H64 H66:H69 H52:H55 H48 H40:H44 H34:H36" xr:uid="{00000000-0002-0000-0300-000001000000}">
      <formula1>"x"</formula1>
    </dataValidation>
  </dataValidations>
  <hyperlinks>
    <hyperlink ref="D2" r:id="rId1" location="c161" display="http://www.maschinenrichtlinie.de/downloads/ - c161" xr:uid="{00000000-0004-0000-0300-000000000000}"/>
    <hyperlink ref="E7" r:id="rId2" location="c2714" display="http://www.maschinenrichtlinie.de/maschinenrichtlinie/neue-mrl-2006-42-eg/anwendungsbereich/maschinen-im-engeren-sinn/ - c2714" xr:uid="{00000000-0004-0000-0300-000001000000}"/>
    <hyperlink ref="D9" r:id="rId3" location="c2558" display="http://www.maschinenrichtlinie.de/maschinenrichtlinie/neue-mrl-2006-42-eg/anwendungsbereich/maschinen-im-engeren-sinn/ - c2558" xr:uid="{00000000-0004-0000-0300-000002000000}"/>
    <hyperlink ref="D10" r:id="rId4" location="c2555" display="http://www.maschinenrichtlinie.de/maschinenrichtlinie/neue-mrl-2006-42-eg/anwendungsbereich/maschinen-im-engeren-sinn/ - c2555" xr:uid="{00000000-0004-0000-0300-000003000000}"/>
    <hyperlink ref="D5" r:id="rId5" location="c1288" display="http://www.maschinenrichtlinie.de/maschinenrichtlinie/neue-mrl-2006-42-eg/anwendungsbereich/maschinen-im-engeren-sinn/ - c1288" xr:uid="{00000000-0004-0000-0300-000004000000}"/>
    <hyperlink ref="D17" r:id="rId6" display="http://www.maschinenrichtlinie.de/maschinenrichtlinie/neue-mrl-2006-42-eg/anwendungsbereich/maschine-anschlussfertig/" xr:uid="{00000000-0004-0000-0300-000005000000}"/>
    <hyperlink ref="D20" r:id="rId7" display="http://www.maschinenrichtlinie.de/maschinenrichtlinie/neue-mrl-2006-42-eg/anwendungsbereich/maschinen-befoerderungsmittel/" xr:uid="{00000000-0004-0000-0300-000006000000}"/>
    <hyperlink ref="D24" r:id="rId8" display="http://www.maschinenrichtlinie.de/maschinenrichtlinie/neue-mrl-2006-42-eg/anwendungsbereich/maschinenanlagen-nach-maschinenrichtlinie/" xr:uid="{00000000-0004-0000-0300-000007000000}"/>
    <hyperlink ref="E25" r:id="rId9" location="c2607" display="http://www.maschinenrichtlinie.de/maschinenrichtlinie/neue-mrl-2006-42-eg/anwendungsbereich/maschinenanlagen-nach-maschinenrichtlinie/ - c2607" xr:uid="{00000000-0004-0000-0300-000008000000}"/>
    <hyperlink ref="E26" r:id="rId10" location="c2607" display="http://www.maschinenrichtlinie.de/maschinenrichtlinie/neue-mrl-2006-42-eg/anwendungsbereich/maschinenanlagen-nach-maschinenrichtlinie/ - c2607" xr:uid="{00000000-0004-0000-0300-000009000000}"/>
    <hyperlink ref="E27" r:id="rId11" location="c2607" display="http://www.maschinenrichtlinie.de/maschinenrichtlinie/neue-mrl-2006-42-eg/anwendungsbereich/maschinenanlagen-nach-maschinenrichtlinie/ - c2607" xr:uid="{00000000-0004-0000-0300-00000A000000}"/>
    <hyperlink ref="C29" r:id="rId12" display="http://www.maschinenrichtlinie.de/maschinenrichtlinie/neue-mrl-2006-42-eg/anwendungsbereich/unvollstaendige-maschinen/" xr:uid="{00000000-0004-0000-0300-00000B000000}"/>
    <hyperlink ref="C38" r:id="rId13" display="http://www.maschinenrichtlinie.de/maschinenrichtlinie/neue-mrl-2006-42-eg/anwendungsbereich/auswechselbare-ausruestungen/" xr:uid="{00000000-0004-0000-0300-00000C000000}"/>
    <hyperlink ref="E48" r:id="rId14" location="c3047" display="http://www.maschinenrichtlinie.de/maschinenrichtlinie/neue-mrl-2006-42-eg/sicherheits-anforderungen/fuer-alle-maschinen/inhalt-betriebsanleitung/ - c3047" xr:uid="{00000000-0004-0000-0300-00000D000000}"/>
    <hyperlink ref="D45" r:id="rId15" location="c1392" display="http://www.maschinenrichtlinie.de/maschinenrichtlinie/neue-mrl-2006-42-eg/anwendungsbereich/auswechselbare-ausruestungen/ - c1392" xr:uid="{00000000-0004-0000-0300-00000E000000}"/>
    <hyperlink ref="C50" r:id="rId16" display="http://www.maschinenrichtlinie.de/maschinenrichtlinie/neue-mrl-2006-42-eg/anwendungsbereich/sicherheitsbauteile-nach-maschinenrichtlinie/" xr:uid="{00000000-0004-0000-0300-00000F000000}"/>
    <hyperlink ref="D52" r:id="rId17" location="c2741" display="http://www.maschinenrichtlinie.de/maschinenrichtlinie/neue-mrl-2006-42-eg/anwendungsbereich/sicherheitsbauteile-nach-maschinenrichtlinie/ - c2741" xr:uid="{00000000-0004-0000-0300-000010000000}"/>
    <hyperlink ref="D53" r:id="rId18" location="c1292" display="http://www.maschinenrichtlinie.de/maschinenrichtlinie/neue-mrl-2006-42-eg/anwendungsbereich/sicherheitsbauteile-nach-maschinenrichtlinie/ - c1292" xr:uid="{00000000-0004-0000-0300-000011000000}"/>
    <hyperlink ref="D55" r:id="rId19" location="c3852" display="http://www.maschinenrichtlinie.de/maschinenrichtlinie/neue-mrl-2006-42-eg/anwendungsbereich/sicherheitsbauteile-nach-maschinenrichtlinie/ - c3852" xr:uid="{00000000-0004-0000-0300-000012000000}"/>
    <hyperlink ref="C58" r:id="rId20" display="http://www.maschinenrichtlinie.de/maschinenrichtlinie/neue-mrl-2006-42-eg/anwendungsbereich/lastaufnahmemittel/" xr:uid="{00000000-0004-0000-0300-000013000000}"/>
    <hyperlink ref="C59" r:id="rId21" display="http://www.maschinenrichtlinie.de/maschinenrichtlinie/neue-mrl-2006-42-eg/anwendungsbereich/ketten-seile-gurte/" xr:uid="{00000000-0004-0000-0300-000014000000}"/>
    <hyperlink ref="C71" r:id="rId22" display="http://www.maschinenrichtlinie.de/maschinenrichtlinie/neue-mrl-2006-42-eg/anwendungsbereich/abnehmbare-gelenkwellen/" xr:uid="{00000000-0004-0000-0300-000015000000}"/>
    <hyperlink ref="C77" r:id="rId23" display="http://www.maschinenrichtlinie.de/maschinenrichtlinie/neue-mrl-2006-42-eg/ausnahmen/" xr:uid="{00000000-0004-0000-0300-000016000000}"/>
    <hyperlink ref="E80" r:id="rId24" display="http://www.maschinenrichtlinie.de/maschinenrichtlinie/neue-mrl-2006-42-eg/ausnahmen/ersatzteile/" xr:uid="{00000000-0004-0000-0300-000017000000}"/>
    <hyperlink ref="D81" r:id="rId25" display="http://www.maschinenrichtlinie.de/maschinenrichtlinie/neue-mrl-2006-42-eg/ausnahmen/jahrmarktsgeraete/" xr:uid="{00000000-0004-0000-0300-000018000000}"/>
    <hyperlink ref="D82" r:id="rId26" display="http://www.maschinenrichtlinie.de/maschinenrichtlinie/neue-mrl-2006-42-eg/ausnahmen/nuklearmaschinen/" xr:uid="{00000000-0004-0000-0300-000019000000}"/>
    <hyperlink ref="D83" r:id="rId27" display="http://www.maschinenrichtlinie.de/maschinenrichtlinie/neue-mrl-2006-42-eg/ausnahmen/waffen/" xr:uid="{00000000-0004-0000-0300-00001A000000}"/>
    <hyperlink ref="D84" r:id="rId28" display="http://www.maschinenrichtlinie.de/maschinenrichtlinie/maschinenrichtlinie-200642eg-kommentar-geltungsbereich/ausnahmen/militaermaschinen-maschinenrichtlinie-2006-42-eg/" xr:uid="{00000000-0004-0000-0300-00001B000000}"/>
    <hyperlink ref="D85" r:id="rId29" display="http://www.maschinenrichtlinie.de/maschinenrichtlinie/maschinenrichtlinie-200642eg-kommentar-geltungsbereich/ausnahmen/militaermaschinen-maschinenrichtlinie-2006-42-eg/" xr:uid="{00000000-0004-0000-0300-00001C000000}"/>
    <hyperlink ref="D86" r:id="rId30" display="http://www.maschinenrichtlinie.de/maschinenrichtlinie/maschinenrichtlinie-200642eg-kommentar-geltungsbereich/ausnahmen/schachtfoerderanlagen-maschinenrichtlinie-2006-42-eg/" xr:uid="{00000000-0004-0000-0300-00001D000000}"/>
    <hyperlink ref="D87" r:id="rId31" display="http://www.maschinenrichtlinie.de/maschinenrichtlinie/maschinenrichtlinie-200642eg-kommentar-geltungsbereich/ausnahmen/befoerderungsmittel-maschinenrichtlinie-2006-42-eg/" xr:uid="{00000000-0004-0000-0300-00001E000000}"/>
    <hyperlink ref="E88" r:id="rId32" location="c3107" display="http://www.maschinenrichtlinie.de/maschinenrichtlinie/maschinenrichtlinie-200642eg-kommentar-geltungsbereich/ausnahmen/befoerderungsmittel-maschinenrichtlinie-2006-42-eg/ - c3107" xr:uid="{00000000-0004-0000-0300-00001F000000}"/>
    <hyperlink ref="E89" r:id="rId33" location="c3108" display="http://www.maschinenrichtlinie.de/maschinenrichtlinie/maschinenrichtlinie-200642eg-kommentar-geltungsbereich/ausnahmen/befoerderungsmittel-maschinenrichtlinie-2006-42-eg/ - c3108" xr:uid="{00000000-0004-0000-0300-000020000000}"/>
    <hyperlink ref="E92" r:id="rId34" location="c3109" display="http://www.maschinenrichtlinie.de/maschinenrichtlinie/maschinenrichtlinie-200642eg-kommentar-geltungsbereich/ausnahmen/befoerderungsmittel-maschinenrichtlinie-2006-42-eg/ - c3109" xr:uid="{00000000-0004-0000-0300-000021000000}"/>
    <hyperlink ref="E93" r:id="rId35" display="http://www.maschinenrichtlinie.de/maschinenrichtlinie/neue-mrl-2006-42-eg/ausnahmen/seeschiffe-offshoreanlagen/" xr:uid="{00000000-0004-0000-0300-000022000000}"/>
    <hyperlink ref="E94" r:id="rId36" display="http://www.maschinenrichtlinie.de/maschinenrichtlinie/maschinenrichtlinie-200642eg-kommentar-geltungsbereich/ausnahmen/buehnenmaschinen-maschinenrichtlinie-2006-42-eg/" xr:uid="{00000000-0004-0000-0300-000023000000}"/>
    <hyperlink ref="E97" r:id="rId37" display="http://www.maschinenrichtlinie.de/maschinenrichtlinie/neue-mrl-2006-42-eg/ausnahmen/seeschiffe-offshoreanlagen/" xr:uid="{00000000-0004-0000-0300-000024000000}"/>
    <hyperlink ref="D98" r:id="rId38" display="http://www.maschinenrichtlinie.de/maschinenrichtlinie/neue-mrl-2006-42-eg/ausnahmen/forschungs-labormaschinen/" xr:uid="{00000000-0004-0000-0300-000025000000}"/>
    <hyperlink ref="E102" r:id="rId39" location="c4751" display="http://www.maschinenrichtlinie.de/maschinenrichtlinie/maschinenrichtlinie-200642eg-kommentar-geltungsbereich/ausnahmen/niederspannungsgeraete-maschinenrichtlinie-2006-42-eg/ - c4751" xr:uid="{00000000-0004-0000-0300-000026000000}"/>
    <hyperlink ref="F103" r:id="rId40" location="c4741" display="http://www.maschinenrichtlinie.de/maschinenrichtlinie/maschinenrichtlinie-200642eg-kommentar-geltungsbereich/ausnahmen/niederspannungsgeraete-maschinenrichtlinie-2006-42-eg/ - c4741" xr:uid="{00000000-0004-0000-0300-000027000000}"/>
    <hyperlink ref="F107" r:id="rId41" location="c3140" display="http://www.maschinenrichtlinie.de/maschinenrichtlinie/maschinenrichtlinie-200642eg-kommentar-geltungsbereich/ausnahmen/niederspannungsgeraete-maschinenrichtlinie-2006-42-eg/ - c3140" xr:uid="{00000000-0004-0000-0300-000028000000}"/>
    <hyperlink ref="D109" r:id="rId42" display="http://www.maschinenrichtlinie.de/maschinenrichtlinie/maschinenrichtlinie-200642eg-kommentar-geltungsbereich/ausnahmen/hochspannungsausruestungen-maschinenrichtlinie-2006-42-eg/" xr:uid="{00000000-0004-0000-0300-000029000000}"/>
    <hyperlink ref="D113" r:id="rId43" display="http://www.maschinenrichtlinie.de/maschinenrichtlinie/neue-mrl-2006-42-eg/spezielle-richtlinien/" xr:uid="{00000000-0004-0000-0300-00002A000000}"/>
    <hyperlink ref="D65:G65" r:id="rId44" location="c1292" display="http://www.maschinenrichtlinie.de/maschinenrichtlinie/neue-mrl-2006-42-eg/anwendungsbereich/sicherheitsbauteile-nach-maschinenrichtlinie/ - c1292" xr:uid="{DFD5B26A-E429-4677-B2EC-F0018AE00C9F}"/>
    <hyperlink ref="E46:G46" location="istMaschine" display="istMaschine" xr:uid="{0C088F1C-1D50-4AE5-A68D-1E3003F3EEB8}"/>
    <hyperlink ref="E47:G47" location="istUnvollstMaschine" display="istUnvollstMaschine" xr:uid="{814332A0-2B38-4177-BF32-0281D23F5598}"/>
    <hyperlink ref="E102:G102" location="istNiederspannung" display="istNiederspannung" xr:uid="{2E16482E-FCC5-4D6B-AD87-30C426FFABA5}"/>
    <hyperlink ref="D101:G101" r:id="rId45" location="c4751" display="http://www.maschinenrichtlinie.de/maschinenrichtlinie/maschinenrichtlinie-200642eg-kommentar-geltungsbereich/ausnahmen/niederspannungsgeraete-maschinenrichtlinie-2006-42-eg/ - c4751" xr:uid="{27C075D3-7618-4142-974D-C2FEF8B945AE}"/>
  </hyperlinks>
  <pageMargins left="0.23622047244094491" right="0.23622047244094491" top="0.74803149606299213" bottom="0.74803149606299213" header="0.31496062992125984" footer="0.31496062992125984"/>
  <pageSetup paperSize="9" scale="90" fitToHeight="0" orientation="landscape" r:id="rId4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
  <sheetViews>
    <sheetView workbookViewId="0">
      <selection activeCell="C2" sqref="C2"/>
    </sheetView>
  </sheetViews>
  <sheetFormatPr baseColWidth="10" defaultRowHeight="21" x14ac:dyDescent="0.4"/>
  <cols>
    <col min="1" max="2" width="15" style="41" customWidth="1"/>
  </cols>
  <sheetData>
    <row r="1" spans="1:3" x14ac:dyDescent="0.4">
      <c r="A1" s="41" t="s">
        <v>465</v>
      </c>
      <c r="B1" s="57" t="s">
        <v>576</v>
      </c>
    </row>
    <row r="2" spans="1:3" x14ac:dyDescent="0.4">
      <c r="A2" s="41" t="str">
        <f>Language!C233</f>
        <v>Sprache:</v>
      </c>
      <c r="B2" s="183" t="str">
        <f>Tabelle1[[#Headers],[Deutsch]]</f>
        <v>Deutsch</v>
      </c>
      <c r="C2" s="182" t="s">
        <v>556</v>
      </c>
    </row>
    <row r="3" spans="1:3" x14ac:dyDescent="0.4">
      <c r="B3" s="184" t="str">
        <f>Tabelle1[[#Headers],[English]]</f>
        <v>English</v>
      </c>
      <c r="C3" s="182"/>
    </row>
    <row r="4" spans="1:3" x14ac:dyDescent="0.4">
      <c r="B4" s="184" t="str">
        <f>Tabelle1[[#Headers],[Français]]</f>
        <v>Français</v>
      </c>
      <c r="C4" s="182"/>
    </row>
  </sheetData>
  <sheetProtection algorithmName="SHA-512" hashValue="xxfVo6uLxUt7PN7wZWCdjzTn91G+q+LCFdPqCv8BJngC1ceJW/Ptkw/ztsJCC1WyO7Q00LdcJQqDNmKrEzOEyQ==" saltValue="5w7tDtP5UKRnIg4sXROqYw==" spinCount="100000" sheet="1" objects="1" scenarios="1" selectLockedCells="1"/>
  <conditionalFormatting sqref="C2:C4">
    <cfRule type="expression" dxfId="24" priority="2">
      <formula>$I2&gt;0</formula>
    </cfRule>
  </conditionalFormatting>
  <conditionalFormatting sqref="C2:C4">
    <cfRule type="expression" dxfId="23" priority="1">
      <formula>$I2&gt;0</formula>
    </cfRule>
  </conditionalFormatting>
  <pageMargins left="0.7" right="0.7" top="0.78740157499999996" bottom="0.78740157499999996"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44"/>
  <sheetViews>
    <sheetView topLeftCell="A214" workbookViewId="0">
      <selection activeCell="E244" sqref="E244"/>
    </sheetView>
  </sheetViews>
  <sheetFormatPr baseColWidth="10" defaultColWidth="11.44140625" defaultRowHeight="14.4" x14ac:dyDescent="0.3"/>
  <cols>
    <col min="1" max="2" width="11.44140625" style="19"/>
    <col min="3" max="5" width="70.6640625" style="2" customWidth="1"/>
    <col min="6" max="6" width="70.6640625" style="113" customWidth="1"/>
    <col min="7" max="16384" width="11.44140625" style="2"/>
  </cols>
  <sheetData>
    <row r="1" spans="1:6" x14ac:dyDescent="0.3">
      <c r="C1" s="2" t="s">
        <v>221</v>
      </c>
      <c r="D1" s="2" t="s">
        <v>222</v>
      </c>
      <c r="E1" s="2" t="s">
        <v>223</v>
      </c>
      <c r="F1" s="113" t="s">
        <v>224</v>
      </c>
    </row>
    <row r="2" spans="1:6" ht="28.8" x14ac:dyDescent="0.3">
      <c r="A2" s="289" t="str">
        <f>C11</f>
        <v>Quelle</v>
      </c>
      <c r="B2" s="289"/>
      <c r="C2" s="2" t="str">
        <f>IF(Setup!$C$2="x",Tabelle1[[#This Row],[Deutsch]],IF(Setup!$C$3="x",Tabelle1[[#This Row],[English]],IF(Setup!$C$4="x",Tabelle1[[#This Row],[Français]],Tabelle1[[#This Row],[Deutsch]])))</f>
        <v>Diese Tabellen sind nur als Auskunft gedacht und nicht als abschließende Einstufung. 
Es gilt der Text der Richtlinien und Verordnungen.</v>
      </c>
      <c r="D2" s="2" t="s">
        <v>526</v>
      </c>
      <c r="E2" s="2" t="s">
        <v>527</v>
      </c>
      <c r="F2" s="113" t="s">
        <v>224</v>
      </c>
    </row>
    <row r="3" spans="1:6" ht="43.2" x14ac:dyDescent="0.3">
      <c r="A3" s="289"/>
      <c r="B3" s="289"/>
      <c r="C3" s="2" t="str">
        <f>IF(Setup!$C$2="x",Tabelle1[[#This Row],[Deutsch]],IF(Setup!$C$3="x",Tabelle1[[#This Row],[English]],IF(Setup!$C$4="x",Tabelle1[[#This Row],[Français]],Tabelle1[[#This Row],[Deutsch]])))</f>
        <v xml:space="preserve">Durch die Interaktion der Richtlinien ist die Produkteistufung erst dann fertig, wenn alle Checklisten dieses CE-Tools bearbeitet sind und alle anderen Richtlinien und Verordnungen beachtet sind. </v>
      </c>
      <c r="D3" s="2" t="s">
        <v>533</v>
      </c>
      <c r="E3" s="2" t="s">
        <v>534</v>
      </c>
      <c r="F3" s="113" t="s">
        <v>224</v>
      </c>
    </row>
    <row r="4" spans="1:6" x14ac:dyDescent="0.3">
      <c r="A4" s="289"/>
      <c r="B4" s="289"/>
      <c r="C4" s="2" t="str">
        <f>IF(Setup!$C$2="x",Tabelle1[[#This Row],[Deutsch]],IF(Setup!$C$3="x",Tabelle1[[#This Row],[English]],IF(Setup!$C$4="x",Tabelle1[[#This Row],[Français]],Tabelle1[[#This Row],[Deutsch]])))</f>
        <v>ja</v>
      </c>
      <c r="D4" s="2" t="s">
        <v>0</v>
      </c>
      <c r="E4" s="2" t="s">
        <v>229</v>
      </c>
      <c r="F4" s="113" t="s">
        <v>224</v>
      </c>
    </row>
    <row r="5" spans="1:6" x14ac:dyDescent="0.3">
      <c r="A5" s="289"/>
      <c r="B5" s="289"/>
      <c r="C5" s="2" t="str">
        <f>IF(Setup!$C$2="x",Tabelle1[[#This Row],[Deutsch]],IF(Setup!$C$3="x",Tabelle1[[#This Row],[English]],IF(Setup!$C$4="x",Tabelle1[[#This Row],[Français]],Tabelle1[[#This Row],[Deutsch]])))</f>
        <v>nein</v>
      </c>
      <c r="D5" s="2" t="s">
        <v>1</v>
      </c>
      <c r="E5" s="2" t="s">
        <v>230</v>
      </c>
      <c r="F5" s="113" t="s">
        <v>224</v>
      </c>
    </row>
    <row r="6" spans="1:6" x14ac:dyDescent="0.3">
      <c r="A6" s="289"/>
      <c r="B6" s="289"/>
      <c r="C6" s="2" t="str">
        <f>IF(Setup!$C$2="x",Tabelle1[[#This Row],[Deutsch]],IF(Setup!$C$3="x",Tabelle1[[#This Row],[English]],IF(Setup!$C$4="x",Tabelle1[[#This Row],[Français]],Tabelle1[[#This Row],[Deutsch]])))</f>
        <v>Richtlinie</v>
      </c>
      <c r="D6" s="2" t="s">
        <v>6</v>
      </c>
      <c r="E6" s="2" t="s">
        <v>231</v>
      </c>
      <c r="F6" s="113" t="s">
        <v>224</v>
      </c>
    </row>
    <row r="7" spans="1:6" x14ac:dyDescent="0.3">
      <c r="A7" s="289"/>
      <c r="B7" s="289"/>
      <c r="C7" s="2" t="str">
        <f>IF(Setup!$C$2="x",Tabelle1[[#This Row],[Deutsch]],IF(Setup!$C$3="x",Tabelle1[[#This Row],[English]],IF(Setup!$C$4="x",Tabelle1[[#This Row],[Français]],Tabelle1[[#This Row],[Deutsch]])))</f>
        <v>Artikel</v>
      </c>
      <c r="D7" s="2" t="s">
        <v>9</v>
      </c>
      <c r="E7" s="2" t="s">
        <v>232</v>
      </c>
      <c r="F7" s="113" t="s">
        <v>224</v>
      </c>
    </row>
    <row r="8" spans="1:6" x14ac:dyDescent="0.3">
      <c r="A8" s="289"/>
      <c r="B8" s="289"/>
      <c r="C8" s="2" t="str">
        <f>IF(Setup!$C$2="x",Tabelle1[[#This Row],[Deutsch]],IF(Setup!$C$3="x",Tabelle1[[#This Row],[English]],IF(Setup!$C$4="x",Tabelle1[[#This Row],[Français]],Tabelle1[[#This Row],[Deutsch]])))</f>
        <v>Das Produkt:</v>
      </c>
      <c r="D8" s="2" t="s">
        <v>2</v>
      </c>
      <c r="E8" s="2" t="s">
        <v>233</v>
      </c>
      <c r="F8" s="113" t="s">
        <v>224</v>
      </c>
    </row>
    <row r="9" spans="1:6" x14ac:dyDescent="0.3">
      <c r="A9" s="289"/>
      <c r="B9" s="289"/>
      <c r="C9" s="2" t="str">
        <f>IF(Setup!$C$2="x",Tabelle1[[#This Row],[Deutsch]],IF(Setup!$C$3="x",Tabelle1[[#This Row],[English]],IF(Setup!$C$4="x",Tabelle1[[#This Row],[Français]],Tabelle1[[#This Row],[Deutsch]])))</f>
        <v>nicht relevant weil</v>
      </c>
      <c r="D9" s="2" t="s">
        <v>15</v>
      </c>
      <c r="E9" s="2" t="s">
        <v>235</v>
      </c>
      <c r="F9" s="113" t="s">
        <v>224</v>
      </c>
    </row>
    <row r="10" spans="1:6" x14ac:dyDescent="0.3">
      <c r="A10" s="289"/>
      <c r="B10" s="289"/>
      <c r="C10" s="2" t="str">
        <f>IF(Setup!$C$2="x",Tabelle1[[#This Row],[Deutsch]],IF(Setup!$C$3="x",Tabelle1[[#This Row],[English]],IF(Setup!$C$4="x",Tabelle1[[#This Row],[Français]],Tabelle1[[#This Row],[Deutsch]])))</f>
        <v>Kommentar</v>
      </c>
      <c r="D10" s="2" t="s">
        <v>219</v>
      </c>
      <c r="E10" s="2" t="s">
        <v>234</v>
      </c>
      <c r="F10" s="113" t="s">
        <v>224</v>
      </c>
    </row>
    <row r="11" spans="1:6" x14ac:dyDescent="0.3">
      <c r="A11" s="19" t="str">
        <f>C6</f>
        <v>Richtlinie</v>
      </c>
      <c r="B11" s="19" t="str">
        <f>C7</f>
        <v>Artikel</v>
      </c>
      <c r="C11" s="2" t="str">
        <f>IF(Setup!$C$2="x",Tabelle1[[#This Row],[Deutsch]],IF(Setup!$C$3="x",Tabelle1[[#This Row],[English]],IF(Setup!$C$4="x",Tabelle1[[#This Row],[Français]],Tabelle1[[#This Row],[Deutsch]])))</f>
        <v>Quelle</v>
      </c>
      <c r="D11" s="2" t="s">
        <v>240</v>
      </c>
      <c r="E11" s="2" t="s">
        <v>239</v>
      </c>
      <c r="F11" s="113" t="s">
        <v>224</v>
      </c>
    </row>
    <row r="12" spans="1:6" ht="28.8" x14ac:dyDescent="0.55000000000000004">
      <c r="C12" s="17" t="str">
        <f>IF(Setup!$C$2="x",Tabelle1[[#This Row],[Deutsch]],IF(Setup!$C$3="x",Tabelle1[[#This Row],[English]],IF(Setup!$C$4="x",Tabelle1[[#This Row],[Français]],Tabelle1[[#This Row],[Deutsch]])))</f>
        <v>Product</v>
      </c>
      <c r="D12" s="17" t="s">
        <v>549</v>
      </c>
      <c r="E12" s="17" t="s">
        <v>549</v>
      </c>
      <c r="F12" s="114" t="s">
        <v>549</v>
      </c>
    </row>
    <row r="13" spans="1:6" x14ac:dyDescent="0.3">
      <c r="C13" s="2" t="str">
        <f>IF(Setup!$C$2="x",Tabelle1[[#This Row],[Deutsch]],IF(Setup!$C$3="x",Tabelle1[[#This Row],[English]],IF(Setup!$C$4="x",Tabelle1[[#This Row],[Français]],Tabelle1[[#This Row],[Deutsch]])))</f>
        <v>Produktdaten</v>
      </c>
      <c r="D13" s="2" t="s">
        <v>528</v>
      </c>
      <c r="E13" s="2" t="s">
        <v>557</v>
      </c>
      <c r="F13" s="113" t="s">
        <v>224</v>
      </c>
    </row>
    <row r="14" spans="1:6" x14ac:dyDescent="0.3">
      <c r="C14" s="2" t="str">
        <f>IF(Setup!$C$2="x",Tabelle1[[#This Row],[Deutsch]],IF(Setup!$C$3="x",Tabelle1[[#This Row],[English]],IF(Setup!$C$4="x",Tabelle1[[#This Row],[Français]],Tabelle1[[#This Row],[Deutsch]])))</f>
        <v>Hersteller:</v>
      </c>
      <c r="D14" s="2" t="s">
        <v>510</v>
      </c>
      <c r="E14" s="2" t="s">
        <v>522</v>
      </c>
      <c r="F14" s="113" t="s">
        <v>224</v>
      </c>
    </row>
    <row r="15" spans="1:6" x14ac:dyDescent="0.3">
      <c r="C15" s="2" t="str">
        <f>IF(Setup!$C$2="x",Tabelle1[[#This Row],[Deutsch]],IF(Setup!$C$3="x",Tabelle1[[#This Row],[English]],IF(Setup!$C$4="x",Tabelle1[[#This Row],[Français]],Tabelle1[[#This Row],[Deutsch]])))</f>
        <v>Anschrift des Herstellers:</v>
      </c>
      <c r="D15" s="2" t="s">
        <v>511</v>
      </c>
      <c r="E15" s="2" t="s">
        <v>523</v>
      </c>
      <c r="F15" s="113" t="s">
        <v>224</v>
      </c>
    </row>
    <row r="16" spans="1:6" x14ac:dyDescent="0.3">
      <c r="C16" s="2" t="str">
        <f>IF(Setup!$C$2="x",Tabelle1[[#This Row],[Deutsch]],IF(Setup!$C$3="x",Tabelle1[[#This Row],[English]],IF(Setup!$C$4="x",Tabelle1[[#This Row],[Français]],Tabelle1[[#This Row],[Deutsch]])))</f>
        <v>Version dieses Gesamtdokuments:</v>
      </c>
      <c r="D16" s="2" t="s">
        <v>512</v>
      </c>
      <c r="E16" s="2" t="s">
        <v>524</v>
      </c>
      <c r="F16" s="113" t="s">
        <v>224</v>
      </c>
    </row>
    <row r="17" spans="3:6" x14ac:dyDescent="0.3">
      <c r="C17" s="2" t="str">
        <f>IF(Setup!$C$2="x",Tabelle1[[#This Row],[Deutsch]],IF(Setup!$C$3="x",Tabelle1[[#This Row],[English]],IF(Setup!$C$4="x",Tabelle1[[#This Row],[Français]],Tabelle1[[#This Row],[Deutsch]])))</f>
        <v>Datum der letzten Änderung:</v>
      </c>
      <c r="D17" s="2" t="s">
        <v>513</v>
      </c>
      <c r="E17" s="2" t="s">
        <v>525</v>
      </c>
      <c r="F17" s="113" t="s">
        <v>224</v>
      </c>
    </row>
    <row r="18" spans="3:6" x14ac:dyDescent="0.3">
      <c r="C18" s="2" t="str">
        <f>IF(Setup!$C$2="x",Tabelle1[[#This Row],[Deutsch]],IF(Setup!$C$3="x",Tabelle1[[#This Row],[English]],IF(Setup!$C$4="x",Tabelle1[[#This Row],[Français]],Tabelle1[[#This Row],[Deutsch]])))</f>
        <v>Bezeichnung des Produkts:</v>
      </c>
      <c r="D18" s="2" t="s">
        <v>550</v>
      </c>
      <c r="E18" s="2" t="s">
        <v>553</v>
      </c>
      <c r="F18" s="113" t="s">
        <v>224</v>
      </c>
    </row>
    <row r="19" spans="3:6" x14ac:dyDescent="0.3">
      <c r="C19" s="2" t="str">
        <f>IF(Setup!$C$2="x",Tabelle1[[#This Row],[Deutsch]],IF(Setup!$C$3="x",Tabelle1[[#This Row],[English]],IF(Setup!$C$4="x",Tabelle1[[#This Row],[Français]],Tabelle1[[#This Row],[Deutsch]])))</f>
        <v>Produkttyp:</v>
      </c>
      <c r="D19" s="2" t="s">
        <v>551</v>
      </c>
      <c r="E19" s="2" t="s">
        <v>554</v>
      </c>
      <c r="F19" s="113" t="s">
        <v>224</v>
      </c>
    </row>
    <row r="20" spans="3:6" x14ac:dyDescent="0.3">
      <c r="C20" s="2" t="str">
        <f>IF(Setup!$C$2="x",Tabelle1[[#This Row],[Deutsch]],IF(Setup!$C$3="x",Tabelle1[[#This Row],[English]],IF(Setup!$C$4="x",Tabelle1[[#This Row],[Français]],Tabelle1[[#This Row],[Deutsch]])))</f>
        <v>Seriennummer:</v>
      </c>
      <c r="D20" s="2" t="s">
        <v>514</v>
      </c>
      <c r="E20" s="2" t="s">
        <v>518</v>
      </c>
      <c r="F20" s="113" t="s">
        <v>224</v>
      </c>
    </row>
    <row r="21" spans="3:6" x14ac:dyDescent="0.3">
      <c r="C21" s="2" t="str">
        <f>IF(Setup!$C$2="x",Tabelle1[[#This Row],[Deutsch]],IF(Setup!$C$3="x",Tabelle1[[#This Row],[English]],IF(Setup!$C$4="x",Tabelle1[[#This Row],[Français]],Tabelle1[[#This Row],[Deutsch]])))</f>
        <v>Baujahr:</v>
      </c>
      <c r="D21" s="2" t="s">
        <v>515</v>
      </c>
      <c r="E21" s="2" t="s">
        <v>521</v>
      </c>
      <c r="F21" s="113" t="s">
        <v>224</v>
      </c>
    </row>
    <row r="22" spans="3:6" x14ac:dyDescent="0.3">
      <c r="C22" s="2" t="str">
        <f>IF(Setup!$C$2="x",Tabelle1[[#This Row],[Deutsch]],IF(Setup!$C$3="x",Tabelle1[[#This Row],[English]],IF(Setup!$C$4="x",Tabelle1[[#This Row],[Français]],Tabelle1[[#This Row],[Deutsch]])))</f>
        <v>allgemeine Beschreibung des Produkts:</v>
      </c>
      <c r="D22" s="2" t="s">
        <v>552</v>
      </c>
      <c r="E22" s="2" t="s">
        <v>555</v>
      </c>
      <c r="F22" s="113" t="s">
        <v>224</v>
      </c>
    </row>
    <row r="23" spans="3:6" x14ac:dyDescent="0.3">
      <c r="C23" s="2" t="str">
        <f>IF(Setup!$C$2="x",Tabelle1[[#This Row],[Deutsch]],IF(Setup!$C$3="x",Tabelle1[[#This Row],[English]],IF(Setup!$C$4="x",Tabelle1[[#This Row],[Français]],Tabelle1[[#This Row],[Deutsch]])))</f>
        <v>Bestimmungsgemäße Verwendung:</v>
      </c>
      <c r="D23" s="2" t="s">
        <v>516</v>
      </c>
      <c r="E23" s="2" t="s">
        <v>519</v>
      </c>
      <c r="F23" s="113" t="s">
        <v>224</v>
      </c>
    </row>
    <row r="24" spans="3:6" ht="28.8" x14ac:dyDescent="0.3">
      <c r="C24" s="2" t="str">
        <f>IF(Setup!$C$2="x",Tabelle1[[#This Row],[Deutsch]],IF(Setup!$C$3="x",Tabelle1[[#This Row],[English]],IF(Setup!$C$4="x",Tabelle1[[#This Row],[Français]],Tabelle1[[#This Row],[Deutsch]])))</f>
        <v>Vernünftigerweise vorhersehbare Fehlanwendung (unter Berücksichtigung von Kundenrückmeldungen und bekannten Unfallgeschichten):</v>
      </c>
      <c r="D24" s="2" t="s">
        <v>517</v>
      </c>
      <c r="E24" s="2" t="s">
        <v>520</v>
      </c>
      <c r="F24" s="113" t="s">
        <v>224</v>
      </c>
    </row>
    <row r="25" spans="3:6" ht="28.8" x14ac:dyDescent="0.55000000000000004">
      <c r="C25" s="17" t="str">
        <f>IF(Setup!$C$2="x",Tabelle1[[#This Row],[Deutsch]],IF(Setup!$C$3="x",Tabelle1[[#This Row],[English]],IF(Setup!$C$4="x",Tabelle1[[#This Row],[Français]],Tabelle1[[#This Row],[Deutsch]])))</f>
        <v>Result</v>
      </c>
      <c r="D25" s="17" t="s">
        <v>548</v>
      </c>
      <c r="E25" s="17" t="s">
        <v>548</v>
      </c>
      <c r="F25" s="114" t="s">
        <v>548</v>
      </c>
    </row>
    <row r="26" spans="3:6" x14ac:dyDescent="0.3">
      <c r="C26" s="2" t="str">
        <f>IF(Setup!$C$2="x",Tabelle1[[#This Row],[Deutsch]],IF(Setup!$C$3="x",Tabelle1[[#This Row],[English]],IF(Setup!$C$4="x",Tabelle1[[#This Row],[Français]],Tabelle1[[#This Row],[Deutsch]])))</f>
        <v>Ergebnis nach Richtlinie:</v>
      </c>
      <c r="D26" s="2" t="s">
        <v>454</v>
      </c>
      <c r="E26" s="2" t="s">
        <v>225</v>
      </c>
      <c r="F26" s="113" t="s">
        <v>224</v>
      </c>
    </row>
    <row r="27" spans="3:6" x14ac:dyDescent="0.3">
      <c r="C27" s="2" t="str">
        <f>IF(Setup!$C$2="x",Tabelle1[[#This Row],[Deutsch]],IF(Setup!$C$3="x",Tabelle1[[#This Row],[English]],IF(Setup!$C$4="x",Tabelle1[[#This Row],[Français]],Tabelle1[[#This Row],[Deutsch]])))</f>
        <v>Das Produkt entspricht der Begriffsdefinition der Richtlinie.</v>
      </c>
      <c r="D27" s="1" t="s">
        <v>163</v>
      </c>
      <c r="E27" s="2" t="s">
        <v>241</v>
      </c>
      <c r="F27" s="113" t="s">
        <v>224</v>
      </c>
    </row>
    <row r="28" spans="3:6" x14ac:dyDescent="0.3">
      <c r="C28" s="2" t="str">
        <f>IF(Setup!$C$2="x",Tabelle1[[#This Row],[Deutsch]],IF(Setup!$C$3="x",Tabelle1[[#This Row],[English]],IF(Setup!$C$4="x",Tabelle1[[#This Row],[Français]],Tabelle1[[#This Row],[Deutsch]])))</f>
        <v>Das Produkt ist aus dem Anwendungsbereich der Richtlinie ausgenommen.</v>
      </c>
      <c r="D28" s="1" t="s">
        <v>164</v>
      </c>
      <c r="E28" s="2" t="s">
        <v>242</v>
      </c>
      <c r="F28" s="113" t="s">
        <v>224</v>
      </c>
    </row>
    <row r="29" spans="3:6" ht="28.8" x14ac:dyDescent="0.3">
      <c r="C29" s="2" t="str">
        <f>IF(Setup!$C$2="x",Tabelle1[[#This Row],[Deutsch]],IF(Setup!$C$3="x",Tabelle1[[#This Row],[English]],IF(Setup!$C$4="x",Tabelle1[[#This Row],[Français]],Tabelle1[[#This Row],[Deutsch]])))</f>
        <v>Produkt ist durch die Anwendung einer anderen Richtlinie aus dem Anwendungsbereich ausgenommen</v>
      </c>
      <c r="D29" s="2" t="s">
        <v>127</v>
      </c>
      <c r="E29" s="2" t="s">
        <v>286</v>
      </c>
      <c r="F29" s="113" t="s">
        <v>224</v>
      </c>
    </row>
    <row r="30" spans="3:6" ht="28.8" x14ac:dyDescent="0.3">
      <c r="C30" s="2" t="str">
        <f>IF(Setup!$C$2="x",Tabelle1[[#This Row],[Deutsch]],IF(Setup!$C$3="x",Tabelle1[[#This Row],[English]],IF(Setup!$C$4="x",Tabelle1[[#This Row],[Français]],Tabelle1[[#This Row],[Deutsch]])))</f>
        <v>Produkt ist Eigenherstellung und von der Richtlinie nicht erfasst.</v>
      </c>
      <c r="D30" s="2" t="s">
        <v>168</v>
      </c>
      <c r="E30" s="2" t="s">
        <v>287</v>
      </c>
      <c r="F30" s="113" t="s">
        <v>224</v>
      </c>
    </row>
    <row r="31" spans="3:6" ht="28.8" x14ac:dyDescent="0.3">
      <c r="C31" s="2" t="str">
        <f>IF(Setup!$C$2="x",Tabelle1[[#This Row],[Deutsch]],IF(Setup!$C$3="x",Tabelle1[[#This Row],[English]],IF(Setup!$C$4="x",Tabelle1[[#This Row],[Français]],Tabelle1[[#This Row],[Deutsch]])))</f>
        <v>Produkt ist nur für Messen/Ausstellungen gedacht und die Richtlinie hat hierfür eine Ausnahme.</v>
      </c>
      <c r="D31" s="2" t="s">
        <v>455</v>
      </c>
      <c r="E31" s="2" t="s">
        <v>381</v>
      </c>
      <c r="F31" s="113" t="s">
        <v>224</v>
      </c>
    </row>
    <row r="32" spans="3:6" x14ac:dyDescent="0.3">
      <c r="C32" s="2" t="str">
        <f>IF(Setup!$C$2="x",Tabelle1[[#This Row],[Deutsch]],IF(Setup!$C$3="x",Tabelle1[[#This Row],[English]],IF(Setup!$C$4="x",Tabelle1[[#This Row],[Français]],Tabelle1[[#This Row],[Deutsch]])))</f>
        <v>CE Zeichen anbringen</v>
      </c>
      <c r="D32" s="1" t="s">
        <v>244</v>
      </c>
      <c r="E32" s="2" t="s">
        <v>243</v>
      </c>
      <c r="F32" s="113" t="s">
        <v>224</v>
      </c>
    </row>
    <row r="33" spans="1:6" x14ac:dyDescent="0.3">
      <c r="C33" s="2" t="str">
        <f>IF(Setup!$C$2="x",Tabelle1[[#This Row],[Deutsch]],IF(Setup!$C$3="x",Tabelle1[[#This Row],[English]],IF(Setup!$C$4="x",Tabelle1[[#This Row],[Français]],Tabelle1[[#This Row],[Deutsch]])))</f>
        <v>EG/EU-Konformitätserklärung und Betriebsanleitung erstellen</v>
      </c>
      <c r="D33" s="1" t="s">
        <v>247</v>
      </c>
      <c r="E33" s="2" t="s">
        <v>246</v>
      </c>
      <c r="F33" s="113" t="s">
        <v>224</v>
      </c>
    </row>
    <row r="34" spans="1:6" x14ac:dyDescent="0.3">
      <c r="C34" s="2" t="str">
        <f>IF(Setup!$C$2="x",Tabelle1[[#This Row],[Deutsch]],IF(Setup!$C$3="x",Tabelle1[[#This Row],[English]],IF(Setup!$C$4="x",Tabelle1[[#This Row],[Français]],Tabelle1[[#This Row],[Deutsch]])))</f>
        <v>EG/EU-Konformitätserklärung mitliefern</v>
      </c>
      <c r="D34" s="1" t="s">
        <v>248</v>
      </c>
      <c r="E34" s="2" t="s">
        <v>245</v>
      </c>
      <c r="F34" s="113" t="s">
        <v>224</v>
      </c>
    </row>
    <row r="35" spans="1:6" x14ac:dyDescent="0.3">
      <c r="C35" s="2" t="str">
        <f>IF(Setup!$C$2="x",Tabelle1[[#This Row],[Deutsch]],IF(Setup!$C$3="x",Tabelle1[[#This Row],[English]],IF(Setup!$C$4="x",Tabelle1[[#This Row],[Français]],Tabelle1[[#This Row],[Deutsch]])))</f>
        <v>Betriebsanleitung mitliefern</v>
      </c>
      <c r="D35" s="1" t="s">
        <v>165</v>
      </c>
      <c r="E35" s="2" t="s">
        <v>249</v>
      </c>
      <c r="F35" s="113" t="s">
        <v>224</v>
      </c>
    </row>
    <row r="36" spans="1:6" x14ac:dyDescent="0.3">
      <c r="C36" s="2" t="str">
        <f>IF(Setup!$C$2="x",Tabelle1[[#This Row],[Deutsch]],IF(Setup!$C$3="x",Tabelle1[[#This Row],[English]],IF(Setup!$C$4="x",Tabelle1[[#This Row],[Français]],Tabelle1[[#This Row],[Deutsch]])))</f>
        <v>Einbauerklärung / Montageanleitung erstellen und mitliefern</v>
      </c>
      <c r="D36" s="1" t="s">
        <v>166</v>
      </c>
      <c r="E36" s="2" t="s">
        <v>250</v>
      </c>
      <c r="F36" s="113" t="s">
        <v>224</v>
      </c>
    </row>
    <row r="37" spans="1:6" x14ac:dyDescent="0.3">
      <c r="C37" s="2" t="str">
        <f>IF(Setup!$C$2="x",Tabelle1[[#This Row],[Deutsch]],IF(Setup!$C$3="x",Tabelle1[[#This Row],[English]],IF(Setup!$C$4="x",Tabelle1[[#This Row],[Français]],Tabelle1[[#This Row],[Deutsch]])))</f>
        <v>Risikobeurteilung durchführen</v>
      </c>
      <c r="D37" s="1" t="s">
        <v>167</v>
      </c>
      <c r="E37" s="2" t="s">
        <v>288</v>
      </c>
      <c r="F37" s="113" t="s">
        <v>224</v>
      </c>
    </row>
    <row r="38" spans="1:6" x14ac:dyDescent="0.3">
      <c r="A38" s="11" t="s">
        <v>180</v>
      </c>
      <c r="B38" s="20" t="s">
        <v>408</v>
      </c>
      <c r="C38" s="2" t="str">
        <f>IF(Setup!$C$2="x",Tabelle1[[#This Row],[Deutsch]],IF(Setup!$C$3="x",Tabelle1[[#This Row],[English]],IF(Setup!$C$4="x",Tabelle1[[#This Row],[Français]],Tabelle1[[#This Row],[Deutsch]])))</f>
        <v>Maschinen</v>
      </c>
      <c r="D38" s="2" t="s">
        <v>194</v>
      </c>
      <c r="E38" s="2" t="s">
        <v>251</v>
      </c>
      <c r="F38" s="113" t="s">
        <v>224</v>
      </c>
    </row>
    <row r="39" spans="1:6" x14ac:dyDescent="0.3">
      <c r="A39" s="11" t="s">
        <v>180</v>
      </c>
      <c r="B39" s="20" t="s">
        <v>409</v>
      </c>
      <c r="C39" s="2" t="str">
        <f>IF(Setup!$C$2="x",Tabelle1[[#This Row],[Deutsch]],IF(Setup!$C$3="x",Tabelle1[[#This Row],[English]],IF(Setup!$C$4="x",Tabelle1[[#This Row],[Français]],Tabelle1[[#This Row],[Deutsch]])))</f>
        <v>Atex</v>
      </c>
      <c r="D39" s="2" t="s">
        <v>195</v>
      </c>
      <c r="E39" s="2" t="s">
        <v>252</v>
      </c>
      <c r="F39" s="113" t="s">
        <v>224</v>
      </c>
    </row>
    <row r="40" spans="1:6" x14ac:dyDescent="0.3">
      <c r="A40" s="11" t="s">
        <v>180</v>
      </c>
      <c r="B40" s="20" t="s">
        <v>409</v>
      </c>
      <c r="C40" s="2" t="str">
        <f>IF(Setup!$C$2="x",Tabelle1[[#This Row],[Deutsch]],IF(Setup!$C$3="x",Tabelle1[[#This Row],[English]],IF(Setup!$C$4="x",Tabelle1[[#This Row],[Français]],Tabelle1[[#This Row],[Deutsch]])))</f>
        <v>Niederspannung</v>
      </c>
      <c r="D40" s="2" t="s">
        <v>196</v>
      </c>
      <c r="E40" s="2" t="s">
        <v>253</v>
      </c>
      <c r="F40" s="113" t="s">
        <v>224</v>
      </c>
    </row>
    <row r="41" spans="1:6" x14ac:dyDescent="0.3">
      <c r="A41" s="11" t="s">
        <v>180</v>
      </c>
      <c r="B41" s="20" t="s">
        <v>409</v>
      </c>
      <c r="C41" s="2" t="str">
        <f>IF(Setup!$C$2="x",Tabelle1[[#This Row],[Deutsch]],IF(Setup!$C$3="x",Tabelle1[[#This Row],[English]],IF(Setup!$C$4="x",Tabelle1[[#This Row],[Français]],Tabelle1[[#This Row],[Deutsch]])))</f>
        <v>uvM</v>
      </c>
      <c r="D41" s="2" t="s">
        <v>226</v>
      </c>
      <c r="E41" s="2" t="s">
        <v>227</v>
      </c>
      <c r="F41" s="113" t="s">
        <v>224</v>
      </c>
    </row>
    <row r="42" spans="1:6" ht="28.8" x14ac:dyDescent="0.55000000000000004">
      <c r="A42" s="11" t="s">
        <v>180</v>
      </c>
      <c r="B42" s="20" t="s">
        <v>184</v>
      </c>
      <c r="C42" s="17" t="str">
        <f>IF(Setup!$C$2="x",Tabelle1[[#This Row],[Deutsch]],IF(Setup!$C$3="x",Tabelle1[[#This Row],[English]],IF(Setup!$C$4="x",Tabelle1[[#This Row],[Français]],Tabelle1[[#This Row],[Deutsch]])))</f>
        <v>Start</v>
      </c>
      <c r="D42" s="17" t="s">
        <v>228</v>
      </c>
      <c r="E42" s="17" t="s">
        <v>228</v>
      </c>
      <c r="F42" s="114" t="s">
        <v>228</v>
      </c>
    </row>
    <row r="43" spans="1:6" x14ac:dyDescent="0.3">
      <c r="A43" s="11"/>
      <c r="B43" s="20"/>
      <c r="C43" s="2" t="str">
        <f>IF(Setup!$C$2="x",Tabelle1[[#This Row],[Deutsch]],IF(Setup!$C$3="x",Tabelle1[[#This Row],[English]],IF(Setup!$C$4="x",Tabelle1[[#This Row],[Français]],Tabelle1[[#This Row],[Deutsch]])))</f>
        <v>Eigenhersteller / verlängerte Werkbank?</v>
      </c>
      <c r="D43" s="2" t="s">
        <v>529</v>
      </c>
      <c r="E43" s="2" t="s">
        <v>558</v>
      </c>
      <c r="F43" s="113" t="s">
        <v>224</v>
      </c>
    </row>
    <row r="44" spans="1:6" ht="28.8" x14ac:dyDescent="0.3">
      <c r="A44" s="11" t="s">
        <v>180</v>
      </c>
      <c r="B44" s="20" t="s">
        <v>184</v>
      </c>
      <c r="C44" s="2" t="str">
        <f>IF(Setup!$C$2="x",Tabelle1[[#This Row],[Deutsch]],IF(Setup!$C$3="x",Tabelle1[[#This Row],[English]],IF(Setup!$C$4="x",Tabelle1[[#This Row],[Français]],Tabelle1[[#This Row],[Deutsch]])))</f>
        <v>Der Hersteller ist Eigenhersteller des Produktes. Es wird nicht auf dem Markt bereitgestellt.</v>
      </c>
      <c r="D44" s="2" t="s">
        <v>67</v>
      </c>
      <c r="E44" s="2" t="s">
        <v>254</v>
      </c>
      <c r="F44" s="113" t="s">
        <v>224</v>
      </c>
    </row>
    <row r="45" spans="1:6" ht="28.8" x14ac:dyDescent="0.3">
      <c r="A45" s="11" t="s">
        <v>180</v>
      </c>
      <c r="B45" s="20" t="s">
        <v>184</v>
      </c>
      <c r="C45" s="2" t="str">
        <f>IF(Setup!$C$2="x",Tabelle1[[#This Row],[Deutsch]],IF(Setup!$C$3="x",Tabelle1[[#This Row],[English]],IF(Setup!$C$4="x",Tabelle1[[#This Row],[Français]],Tabelle1[[#This Row],[Deutsch]])))</f>
        <v>wird alleinig für die eigene Verwendung hergestellt und nicht an Dritte abgegeben (entgeltlich oder unentgeltlich)?</v>
      </c>
      <c r="D45" s="2" t="s">
        <v>456</v>
      </c>
      <c r="E45" s="2" t="s">
        <v>289</v>
      </c>
      <c r="F45" s="113" t="s">
        <v>224</v>
      </c>
    </row>
    <row r="46" spans="1:6" ht="28.8" x14ac:dyDescent="0.3">
      <c r="A46" s="11" t="s">
        <v>180</v>
      </c>
      <c r="B46" s="20" t="s">
        <v>184</v>
      </c>
      <c r="C46" s="2" t="str">
        <f>IF(Setup!$C$2="x",Tabelle1[[#This Row],[Deutsch]],IF(Setup!$C$3="x",Tabelle1[[#This Row],[English]],IF(Setup!$C$4="x",Tabelle1[[#This Row],[Français]],Tabelle1[[#This Row],[Deutsch]])))</f>
        <v>Der Hersteller ist eine "verlängerte Werkbank". Er ist nur für die Güte der Ausführung seiner mechanischen Arbeiten verantwortlich.</v>
      </c>
      <c r="D46" s="2" t="s">
        <v>68</v>
      </c>
      <c r="E46" s="2" t="s">
        <v>255</v>
      </c>
      <c r="F46" s="113" t="s">
        <v>224</v>
      </c>
    </row>
    <row r="47" spans="1:6" x14ac:dyDescent="0.3">
      <c r="A47" s="11" t="s">
        <v>180</v>
      </c>
      <c r="B47" s="20" t="s">
        <v>184</v>
      </c>
      <c r="C47" s="2" t="str">
        <f>IF(Setup!$C$2="x",Tabelle1[[#This Row],[Deutsch]],IF(Setup!$C$3="x",Tabelle1[[#This Row],[English]],IF(Setup!$C$4="x",Tabelle1[[#This Row],[Français]],Tabelle1[[#This Row],[Deutsch]])))</f>
        <v>wird auf Anweisung eines Dritten für diesen Dritten gefertigt?</v>
      </c>
      <c r="D47" s="2" t="s">
        <v>69</v>
      </c>
      <c r="E47" s="2" t="s">
        <v>256</v>
      </c>
      <c r="F47" s="113" t="s">
        <v>224</v>
      </c>
    </row>
    <row r="48" spans="1:6" ht="28.8" x14ac:dyDescent="0.3">
      <c r="A48" s="11" t="s">
        <v>180</v>
      </c>
      <c r="B48" s="20" t="s">
        <v>184</v>
      </c>
      <c r="C48" s="2" t="str">
        <f>IF(Setup!$C$2="x",Tabelle1[[#This Row],[Deutsch]],IF(Setup!$C$3="x",Tabelle1[[#This Row],[English]],IF(Setup!$C$4="x",Tabelle1[[#This Row],[Français]],Tabelle1[[#This Row],[Deutsch]])))</f>
        <v>Müssen über die Ausführung der mechanischen Arbeiten hinaus geistige Leistungen (z.B. Auswahl von Elementen, Größen, Programmierung) erbracht werden?</v>
      </c>
      <c r="D48" s="2" t="s">
        <v>257</v>
      </c>
      <c r="E48" s="2" t="s">
        <v>271</v>
      </c>
      <c r="F48" s="113" t="s">
        <v>224</v>
      </c>
    </row>
    <row r="49" spans="1:6" ht="28.8" x14ac:dyDescent="0.55000000000000004">
      <c r="A49" s="11" t="s">
        <v>180</v>
      </c>
      <c r="B49" s="20" t="s">
        <v>184</v>
      </c>
      <c r="C49" s="17" t="str">
        <f>IF(Setup!$C$2="x",Tabelle1[[#This Row],[Deutsch]],IF(Setup!$C$3="x",Tabelle1[[#This Row],[English]],IF(Setup!$C$4="x",Tabelle1[[#This Row],[Français]],Tabelle1[[#This Row],[Deutsch]])))</f>
        <v>2014-34</v>
      </c>
      <c r="D49" s="17" t="s">
        <v>236</v>
      </c>
      <c r="E49" s="17" t="s">
        <v>236</v>
      </c>
      <c r="F49" s="114" t="s">
        <v>236</v>
      </c>
    </row>
    <row r="50" spans="1:6" ht="28.8" x14ac:dyDescent="0.3">
      <c r="A50" s="11"/>
      <c r="B50" s="20"/>
      <c r="C50" s="2" t="str">
        <f>IF(Setup!$C$2="x",Tabelle1[[#This Row],[Deutsch]],IF(Setup!$C$3="x",Tabelle1[[#This Row],[English]],IF(Setup!$C$4="x",Tabelle1[[#This Row],[Français]],Tabelle1[[#This Row],[Deutsch]])))</f>
        <v>Prüfung ob das Produkt unter den Anwendungsbsreich der ATEX-Richtlinie 2014/34/EU fällt</v>
      </c>
      <c r="D50" s="2" t="s">
        <v>531</v>
      </c>
      <c r="E50" s="2" t="s">
        <v>559</v>
      </c>
      <c r="F50" s="113" t="s">
        <v>224</v>
      </c>
    </row>
    <row r="51" spans="1:6" x14ac:dyDescent="0.3">
      <c r="A51" s="11" t="s">
        <v>180</v>
      </c>
      <c r="B51" s="20" t="s">
        <v>184</v>
      </c>
      <c r="C51" s="2" t="str">
        <f>IF(Setup!$C$2="x",Tabelle1[[#This Row],[Deutsch]],IF(Setup!$C$3="x",Tabelle1[[#This Row],[English]],IF(Setup!$C$4="x",Tabelle1[[#This Row],[Français]],Tabelle1[[#This Row],[Deutsch]])))</f>
        <v>Atexrichtlinie: Produkt</v>
      </c>
      <c r="D51" s="2" t="s">
        <v>172</v>
      </c>
      <c r="E51" s="2" t="s">
        <v>258</v>
      </c>
      <c r="F51" s="113" t="s">
        <v>224</v>
      </c>
    </row>
    <row r="52" spans="1:6" x14ac:dyDescent="0.3">
      <c r="A52" s="11" t="s">
        <v>180</v>
      </c>
      <c r="B52" s="20" t="s">
        <v>409</v>
      </c>
      <c r="C52" s="2" t="str">
        <f>IF(Setup!$C$2="x",Tabelle1[[#This Row],[Deutsch]],IF(Setup!$C$3="x",Tabelle1[[#This Row],[English]],IF(Setup!$C$4="x",Tabelle1[[#This Row],[Français]],Tabelle1[[#This Row],[Deutsch]])))</f>
        <v>ist ein Produkt nach Atexrichtlinie 2014/34/EU.</v>
      </c>
      <c r="D52" s="2" t="s">
        <v>173</v>
      </c>
      <c r="E52" s="2" t="s">
        <v>382</v>
      </c>
      <c r="F52" s="113" t="s">
        <v>224</v>
      </c>
    </row>
    <row r="53" spans="1:6" ht="28.8" x14ac:dyDescent="0.3">
      <c r="A53" s="11" t="s">
        <v>180</v>
      </c>
      <c r="B53" s="20" t="s">
        <v>193</v>
      </c>
      <c r="C53" s="2" t="str">
        <f>IF(Setup!$C$2="x",Tabelle1[[#This Row],[Deutsch]],IF(Setup!$C$3="x",Tabelle1[[#This Row],[English]],IF(Setup!$C$4="x",Tabelle1[[#This Row],[Français]],Tabelle1[[#This Row],[Deutsch]])))</f>
        <v>ist ein Gerät oder Schutzsystem zur bestimmungsgemäßen Verwendung in explosionsgefährdeten Bereichen.</v>
      </c>
      <c r="D53" s="2" t="s">
        <v>175</v>
      </c>
      <c r="E53" s="2" t="s">
        <v>383</v>
      </c>
      <c r="F53" s="113" t="s">
        <v>224</v>
      </c>
    </row>
    <row r="54" spans="1:6" x14ac:dyDescent="0.3">
      <c r="A54" s="11" t="s">
        <v>180</v>
      </c>
      <c r="B54" s="20" t="s">
        <v>200</v>
      </c>
      <c r="C54" s="2" t="str">
        <f>IF(Setup!$C$2="x",Tabelle1[[#This Row],[Deutsch]],IF(Setup!$C$3="x",Tabelle1[[#This Row],[English]],IF(Setup!$C$4="x",Tabelle1[[#This Row],[Français]],Tabelle1[[#This Row],[Deutsch]])))</f>
        <v>wird bestimmungsgemäß in explosionsgefährdeten Bereichen verwendet.</v>
      </c>
      <c r="D54" s="2" t="s">
        <v>174</v>
      </c>
      <c r="E54" s="2" t="s">
        <v>384</v>
      </c>
      <c r="F54" s="113" t="s">
        <v>224</v>
      </c>
    </row>
    <row r="55" spans="1:6" x14ac:dyDescent="0.3">
      <c r="A55" s="11" t="s">
        <v>180</v>
      </c>
      <c r="B55" s="20" t="s">
        <v>193</v>
      </c>
      <c r="C55" s="2" t="str">
        <f>IF(Setup!$C$2="x",Tabelle1[[#This Row],[Deutsch]],IF(Setup!$C$3="x",Tabelle1[[#This Row],[English]],IF(Setup!$C$4="x",Tabelle1[[#This Row],[Français]],Tabelle1[[#This Row],[Deutsch]])))</f>
        <v>ist ein Gerät.</v>
      </c>
      <c r="D55" s="2" t="s">
        <v>176</v>
      </c>
      <c r="E55" s="2" t="s">
        <v>385</v>
      </c>
      <c r="F55" s="113" t="s">
        <v>224</v>
      </c>
    </row>
    <row r="56" spans="1:6" ht="28.8" x14ac:dyDescent="0.3">
      <c r="A56" s="11" t="s">
        <v>180</v>
      </c>
      <c r="B56" s="20" t="s">
        <v>193</v>
      </c>
      <c r="C56" s="2" t="str">
        <f>IF(Setup!$C$2="x",Tabelle1[[#This Row],[Deutsch]],IF(Setup!$C$3="x",Tabelle1[[#This Row],[English]],IF(Setup!$C$4="x",Tabelle1[[#This Row],[Français]],Tabelle1[[#This Row],[Deutsch]])))</f>
        <v>weist eine eigene potentielle Zündquelle auf und kann dadurch eine Explosion verursachen.</v>
      </c>
      <c r="D56" s="2" t="s">
        <v>387</v>
      </c>
      <c r="E56" s="2" t="s">
        <v>386</v>
      </c>
      <c r="F56" s="113" t="s">
        <v>224</v>
      </c>
    </row>
    <row r="57" spans="1:6" x14ac:dyDescent="0.3">
      <c r="A57" s="11" t="s">
        <v>180</v>
      </c>
      <c r="B57" s="20" t="s">
        <v>410</v>
      </c>
      <c r="C57" s="2" t="str">
        <f>IF(Setup!$C$2="x",Tabelle1[[#This Row],[Deutsch]],IF(Setup!$C$3="x",Tabelle1[[#This Row],[English]],IF(Setup!$C$4="x",Tabelle1[[#This Row],[Français]],Tabelle1[[#This Row],[Deutsch]])))</f>
        <v>ist eine Maschine.</v>
      </c>
      <c r="D57" s="2" t="s">
        <v>187</v>
      </c>
      <c r="E57" s="2" t="s">
        <v>388</v>
      </c>
      <c r="F57" s="113" t="s">
        <v>224</v>
      </c>
    </row>
    <row r="58" spans="1:6" x14ac:dyDescent="0.3">
      <c r="A58" s="11"/>
      <c r="B58" s="20"/>
      <c r="C58" s="2" t="str">
        <f>IF(Setup!$C$2="x",Tabelle1[[#This Row],[Deutsch]],IF(Setup!$C$3="x",Tabelle1[[#This Row],[English]],IF(Setup!$C$4="x",Tabelle1[[#This Row],[Français]],Tabelle1[[#This Row],[Deutsch]])))</f>
        <v>ist ein Betriebsmittel.</v>
      </c>
      <c r="D58" s="2" t="s">
        <v>188</v>
      </c>
      <c r="E58" s="2" t="s">
        <v>389</v>
      </c>
      <c r="F58" s="113" t="s">
        <v>224</v>
      </c>
    </row>
    <row r="59" spans="1:6" x14ac:dyDescent="0.3">
      <c r="A59" s="11" t="s">
        <v>180</v>
      </c>
      <c r="B59" s="20" t="s">
        <v>410</v>
      </c>
      <c r="C59" s="2" t="str">
        <f>IF(Setup!$C$2="x",Tabelle1[[#This Row],[Deutsch]],IF(Setup!$C$3="x",Tabelle1[[#This Row],[English]],IF(Setup!$C$4="x",Tabelle1[[#This Row],[Français]],Tabelle1[[#This Row],[Deutsch]])))</f>
        <v>ist eine stationäre oder ortsbewegliche Vorrichtung.</v>
      </c>
      <c r="D59" s="2" t="s">
        <v>189</v>
      </c>
      <c r="E59" s="2" t="s">
        <v>390</v>
      </c>
      <c r="F59" s="113" t="s">
        <v>224</v>
      </c>
    </row>
    <row r="60" spans="1:6" x14ac:dyDescent="0.3">
      <c r="A60" s="11" t="s">
        <v>180</v>
      </c>
      <c r="B60" s="20" t="s">
        <v>410</v>
      </c>
      <c r="C60" s="2" t="str">
        <f>IF(Setup!$C$2="x",Tabelle1[[#This Row],[Deutsch]],IF(Setup!$C$3="x",Tabelle1[[#This Row],[English]],IF(Setup!$C$4="x",Tabelle1[[#This Row],[Français]],Tabelle1[[#This Row],[Deutsch]])))</f>
        <v>ist ein Steuerungs- oder Ausrüstungsteil.</v>
      </c>
      <c r="D60" s="2" t="s">
        <v>190</v>
      </c>
      <c r="E60" s="2" t="s">
        <v>391</v>
      </c>
      <c r="F60" s="113" t="s">
        <v>224</v>
      </c>
    </row>
    <row r="61" spans="1:6" x14ac:dyDescent="0.3">
      <c r="A61" s="11" t="s">
        <v>180</v>
      </c>
      <c r="B61" s="20" t="s">
        <v>411</v>
      </c>
      <c r="C61" s="2" t="str">
        <f>IF(Setup!$C$2="x",Tabelle1[[#This Row],[Deutsch]],IF(Setup!$C$3="x",Tabelle1[[#This Row],[English]],IF(Setup!$C$4="x",Tabelle1[[#This Row],[Français]],Tabelle1[[#This Row],[Deutsch]])))</f>
        <v>ist ein Warn- oder Vorbeugungssystem.</v>
      </c>
      <c r="D61" s="2" t="s">
        <v>191</v>
      </c>
      <c r="E61" s="2" t="s">
        <v>392</v>
      </c>
      <c r="F61" s="113" t="s">
        <v>224</v>
      </c>
    </row>
    <row r="62" spans="1:6" ht="28.8" x14ac:dyDescent="0.3">
      <c r="A62" s="11" t="s">
        <v>180</v>
      </c>
      <c r="B62" s="20" t="s">
        <v>411</v>
      </c>
      <c r="C62" s="2" t="str">
        <f>IF(Setup!$C$2="x",Tabelle1[[#This Row],[Deutsch]],IF(Setup!$C$3="x",Tabelle1[[#This Row],[English]],IF(Setup!$C$4="x",Tabelle1[[#This Row],[Français]],Tabelle1[[#This Row],[Deutsch]])))</f>
        <v>ist einzeln oder kombiniert zur Erzeugung, Übertragung, Speicherung, Messung, Regelung oder Umwandlung von Energien bestimmt.</v>
      </c>
      <c r="D62" s="2" t="s">
        <v>457</v>
      </c>
      <c r="E62" s="2" t="s">
        <v>393</v>
      </c>
      <c r="F62" s="113" t="s">
        <v>224</v>
      </c>
    </row>
    <row r="63" spans="1:6" x14ac:dyDescent="0.3">
      <c r="A63" s="11" t="s">
        <v>180</v>
      </c>
      <c r="B63" s="20" t="s">
        <v>411</v>
      </c>
      <c r="C63" s="2" t="str">
        <f>IF(Setup!$C$2="x",Tabelle1[[#This Row],[Deutsch]],IF(Setup!$C$3="x",Tabelle1[[#This Row],[English]],IF(Setup!$C$4="x",Tabelle1[[#This Row],[Français]],Tabelle1[[#This Row],[Deutsch]])))</f>
        <v>ist einzeln oder kombiniert zur Verarbeitung von Werkstoffen bestimmt.</v>
      </c>
      <c r="D63" s="2" t="s">
        <v>458</v>
      </c>
      <c r="E63" s="2" t="s">
        <v>394</v>
      </c>
      <c r="F63" s="113" t="s">
        <v>224</v>
      </c>
    </row>
    <row r="64" spans="1:6" x14ac:dyDescent="0.3">
      <c r="A64" s="11" t="s">
        <v>180</v>
      </c>
      <c r="B64" s="20" t="s">
        <v>411</v>
      </c>
      <c r="C64" s="2" t="str">
        <f>IF(Setup!$C$2="x",Tabelle1[[#This Row],[Deutsch]],IF(Setup!$C$3="x",Tabelle1[[#This Row],[English]],IF(Setup!$C$4="x",Tabelle1[[#This Row],[Français]],Tabelle1[[#This Row],[Deutsch]])))</f>
        <v>ist ein Schutzsystem.</v>
      </c>
      <c r="D64" s="2" t="s">
        <v>177</v>
      </c>
      <c r="E64" s="2" t="s">
        <v>395</v>
      </c>
      <c r="F64" s="113" t="s">
        <v>224</v>
      </c>
    </row>
    <row r="65" spans="1:6" x14ac:dyDescent="0.3">
      <c r="C65" s="2" t="str">
        <f>IF(Setup!$C$2="x",Tabelle1[[#This Row],[Deutsch]],IF(Setup!$C$3="x",Tabelle1[[#This Row],[English]],IF(Setup!$C$4="x",Tabelle1[[#This Row],[Français]],Tabelle1[[#This Row],[Deutsch]])))</f>
        <v>ist eine Komponente eines Geräts.</v>
      </c>
      <c r="D65" s="2" t="s">
        <v>459</v>
      </c>
      <c r="E65" s="2" t="s">
        <v>396</v>
      </c>
      <c r="F65" s="113" t="s">
        <v>224</v>
      </c>
    </row>
    <row r="66" spans="1:6" ht="28.8" x14ac:dyDescent="0.3">
      <c r="A66" s="11" t="s">
        <v>180</v>
      </c>
      <c r="B66" s="20" t="s">
        <v>412</v>
      </c>
      <c r="C66" s="2" t="str">
        <f>IF(Setup!$C$2="x",Tabelle1[[#This Row],[Deutsch]],IF(Setup!$C$3="x",Tabelle1[[#This Row],[English]],IF(Setup!$C$4="x",Tabelle1[[#This Row],[Français]],Tabelle1[[#This Row],[Deutsch]])))</f>
        <v>ist für den sicheren Betrieb von Geräten erforderlich, ohne jedoch selbst eine autonome Funktion zu erfüllen</v>
      </c>
      <c r="D66" s="2" t="s">
        <v>203</v>
      </c>
      <c r="E66" s="2" t="s">
        <v>397</v>
      </c>
      <c r="F66" s="113" t="s">
        <v>224</v>
      </c>
    </row>
    <row r="67" spans="1:6" ht="28.8" x14ac:dyDescent="0.3">
      <c r="A67" s="11" t="s">
        <v>180</v>
      </c>
      <c r="B67" s="20" t="s">
        <v>97</v>
      </c>
      <c r="C67" s="2" t="str">
        <f>IF(Setup!$C$2="x",Tabelle1[[#This Row],[Deutsch]],IF(Setup!$C$3="x",Tabelle1[[#This Row],[English]],IF(Setup!$C$4="x",Tabelle1[[#This Row],[Français]],Tabelle1[[#This Row],[Deutsch]])))</f>
        <v>ist eine Vorrichtung, die anlaufende Explosionen umgehend stoppen und/oder den von einer Explosion betroffenen Bereich begrenzen soll.</v>
      </c>
      <c r="D67" s="2" t="s">
        <v>185</v>
      </c>
      <c r="E67" s="2" t="s">
        <v>398</v>
      </c>
      <c r="F67" s="113" t="s">
        <v>224</v>
      </c>
    </row>
    <row r="68" spans="1:6" x14ac:dyDescent="0.3">
      <c r="A68" s="11" t="s">
        <v>180</v>
      </c>
      <c r="B68" s="20" t="s">
        <v>35</v>
      </c>
      <c r="C68" s="2" t="str">
        <f>IF(Setup!$C$2="x",Tabelle1[[#This Row],[Deutsch]],IF(Setup!$C$3="x",Tabelle1[[#This Row],[English]],IF(Setup!$C$4="x",Tabelle1[[#This Row],[Français]],Tabelle1[[#This Row],[Deutsch]])))</f>
        <v>wird als autonome Systeme gesondert auf dem Markt bereitgestellt.</v>
      </c>
      <c r="D68" s="2" t="s">
        <v>186</v>
      </c>
      <c r="E68" s="2" t="s">
        <v>399</v>
      </c>
      <c r="F68" s="113" t="s">
        <v>224</v>
      </c>
    </row>
    <row r="69" spans="1:6" ht="28.8" x14ac:dyDescent="0.3">
      <c r="A69" s="11" t="s">
        <v>180</v>
      </c>
      <c r="B69" s="20" t="s">
        <v>409</v>
      </c>
      <c r="C69" s="2" t="str">
        <f>IF(Setup!$C$2="x",Tabelle1[[#This Row],[Deutsch]],IF(Setup!$C$3="x",Tabelle1[[#This Row],[English]],IF(Setup!$C$4="x",Tabelle1[[#This Row],[Français]],Tabelle1[[#This Row],[Deutsch]])))</f>
        <v>ist eine Komponente, die zum Einbau in die in Buchstabe a genannten Geräte und Schutzsysteme vorgesehen ist</v>
      </c>
      <c r="D69" s="2" t="s">
        <v>192</v>
      </c>
      <c r="E69" s="2" t="s">
        <v>400</v>
      </c>
      <c r="F69" s="113" t="s">
        <v>224</v>
      </c>
    </row>
    <row r="70" spans="1:6" x14ac:dyDescent="0.3">
      <c r="A70" s="11" t="s">
        <v>180</v>
      </c>
      <c r="B70" s="20" t="s">
        <v>35</v>
      </c>
      <c r="C70" s="2" t="str">
        <f>IF(Setup!$C$2="x",Tabelle1[[#This Row],[Deutsch]],IF(Setup!$C$3="x",Tabelle1[[#This Row],[English]],IF(Setup!$C$4="x",Tabelle1[[#This Row],[Français]],Tabelle1[[#This Row],[Deutsch]])))</f>
        <v>ist eine Komponente eines Geräts.</v>
      </c>
      <c r="D70" s="2" t="s">
        <v>459</v>
      </c>
      <c r="E70" s="2" t="s">
        <v>396</v>
      </c>
      <c r="F70" s="113" t="s">
        <v>224</v>
      </c>
    </row>
    <row r="71" spans="1:6" x14ac:dyDescent="0.3">
      <c r="A71" s="11" t="s">
        <v>180</v>
      </c>
      <c r="B71" s="20" t="s">
        <v>36</v>
      </c>
      <c r="C71" s="2" t="str">
        <f>IF(Setup!$C$2="x",Tabelle1[[#This Row],[Deutsch]],IF(Setup!$C$3="x",Tabelle1[[#This Row],[English]],IF(Setup!$C$4="x",Tabelle1[[#This Row],[Français]],Tabelle1[[#This Row],[Deutsch]])))</f>
        <v>ist eine Komponente zum Einbau in ein Gerät.</v>
      </c>
      <c r="D71" s="2" t="s">
        <v>182</v>
      </c>
      <c r="E71" s="2" t="s">
        <v>401</v>
      </c>
      <c r="F71" s="113" t="s">
        <v>224</v>
      </c>
    </row>
    <row r="72" spans="1:6" x14ac:dyDescent="0.3">
      <c r="A72" s="11" t="s">
        <v>180</v>
      </c>
      <c r="B72" s="20" t="s">
        <v>409</v>
      </c>
      <c r="C72" s="2" t="str">
        <f>IF(Setup!$C$2="x",Tabelle1[[#This Row],[Deutsch]],IF(Setup!$C$3="x",Tabelle1[[#This Row],[English]],IF(Setup!$C$4="x",Tabelle1[[#This Row],[Français]],Tabelle1[[#This Row],[Deutsch]])))</f>
        <v>ist eine Komponente zum Einbau in ein Schutzsystem.</v>
      </c>
      <c r="D72" s="2" t="s">
        <v>183</v>
      </c>
      <c r="E72" s="2" t="s">
        <v>402</v>
      </c>
      <c r="F72" s="113" t="s">
        <v>224</v>
      </c>
    </row>
    <row r="73" spans="1:6" ht="57.6" x14ac:dyDescent="0.3">
      <c r="A73" s="11" t="s">
        <v>180</v>
      </c>
      <c r="B73" s="20" t="s">
        <v>36</v>
      </c>
      <c r="C73" s="18" t="str">
        <f>IF(Setup!$C$2="x",Tabelle1[[#This Row],[Deutsch]],IF(Setup!$C$3="x",Tabelle1[[#This Row],[English]],IF(Setup!$C$4="x",Tabelle1[[#This Row],[Français]],Tabelle1[[#This Row],[Deutsch]])))</f>
        <v>ist eine Sicherheits-, Kontroll- oder Regelvorrichtung für den Einsatz außerhalb von explosionsgefährdeten Bereichen, die jedoch im Hinblick auf Explosionsrisiken für den sicheren Betrieb von Geräten und Schutzsystemen erforderlich sind oder dazu beitragen</v>
      </c>
      <c r="D73" s="2" t="s">
        <v>403</v>
      </c>
      <c r="E73" s="2" t="s">
        <v>405</v>
      </c>
      <c r="F73" s="113" t="s">
        <v>224</v>
      </c>
    </row>
    <row r="74" spans="1:6" x14ac:dyDescent="0.3">
      <c r="A74" s="11" t="s">
        <v>180</v>
      </c>
      <c r="B74" s="20" t="s">
        <v>37</v>
      </c>
      <c r="C74" s="18" t="str">
        <f>IF(Setup!$C$2="x",Tabelle1[[#This Row],[Deutsch]],IF(Setup!$C$3="x",Tabelle1[[#This Row],[English]],IF(Setup!$C$4="x",Tabelle1[[#This Row],[Français]],Tabelle1[[#This Row],[Deutsch]])))</f>
        <v>ist eine Sicherheits-, Kontroll- und Regelvorrichtung.</v>
      </c>
      <c r="D74" s="2" t="s">
        <v>181</v>
      </c>
      <c r="E74" s="2" t="s">
        <v>404</v>
      </c>
      <c r="F74" s="113" t="s">
        <v>224</v>
      </c>
    </row>
    <row r="75" spans="1:6" ht="28.8" x14ac:dyDescent="0.3">
      <c r="A75" s="11" t="s">
        <v>180</v>
      </c>
      <c r="B75" s="20" t="s">
        <v>48</v>
      </c>
      <c r="C75" s="18" t="str">
        <f>IF(Setup!$C$2="x",Tabelle1[[#This Row],[Deutsch]],IF(Setup!$C$3="x",Tabelle1[[#This Row],[English]],IF(Setup!$C$4="x",Tabelle1[[#This Row],[Français]],Tabelle1[[#This Row],[Deutsch]])))</f>
        <v>ist im Hinblick auf Explosionsrisiken für den sicheren Betrieb von Geräten und Schutzsystemen erforderlich.</v>
      </c>
      <c r="D75" s="2" t="s">
        <v>178</v>
      </c>
      <c r="E75" s="2" t="s">
        <v>407</v>
      </c>
      <c r="F75" s="113" t="s">
        <v>224</v>
      </c>
    </row>
    <row r="76" spans="1:6" ht="28.8" x14ac:dyDescent="0.3">
      <c r="A76" s="11" t="s">
        <v>180</v>
      </c>
      <c r="B76" s="20" t="s">
        <v>40</v>
      </c>
      <c r="C76" s="18" t="str">
        <f>IF(Setup!$C$2="x",Tabelle1[[#This Row],[Deutsch]],IF(Setup!$C$3="x",Tabelle1[[#This Row],[English]],IF(Setup!$C$4="x",Tabelle1[[#This Row],[Français]],Tabelle1[[#This Row],[Deutsch]])))</f>
        <v>trägt im Hinblick auf Explosionsrisiken für den sicheren Betrieb von Geräten und Schutzsystemen bei.</v>
      </c>
      <c r="D76" s="2" t="s">
        <v>179</v>
      </c>
      <c r="E76" s="2" t="s">
        <v>406</v>
      </c>
      <c r="F76" s="113" t="s">
        <v>224</v>
      </c>
    </row>
    <row r="77" spans="1:6" x14ac:dyDescent="0.3">
      <c r="A77" s="11" t="s">
        <v>214</v>
      </c>
      <c r="B77" s="11" t="s">
        <v>215</v>
      </c>
      <c r="C77" s="18" t="str">
        <f>IF(Setup!$C$2="x",Tabelle1[[#This Row],[Deutsch]],IF(Setup!$C$3="x",Tabelle1[[#This Row],[English]],IF(Setup!$C$4="x",Tabelle1[[#This Row],[Français]],Tabelle1[[#This Row],[Deutsch]])))</f>
        <v>Atexrichtlinie: Ausgenommen</v>
      </c>
      <c r="D77" s="2" t="s">
        <v>197</v>
      </c>
      <c r="E77" s="2" t="s">
        <v>429</v>
      </c>
      <c r="F77" s="113" t="s">
        <v>224</v>
      </c>
    </row>
    <row r="78" spans="1:6" x14ac:dyDescent="0.3">
      <c r="A78" s="11" t="s">
        <v>214</v>
      </c>
      <c r="B78" s="11" t="s">
        <v>215</v>
      </c>
      <c r="C78" s="18" t="str">
        <f>IF(Setup!$C$2="x",Tabelle1[[#This Row],[Deutsch]],IF(Setup!$C$3="x",Tabelle1[[#This Row],[English]],IF(Setup!$C$4="x",Tabelle1[[#This Row],[Français]],Tabelle1[[#This Row],[Deutsch]])))</f>
        <v>ist vom Anwendungsbereich der Atexrichtlinie 2014/34/EU ausgenommen.</v>
      </c>
      <c r="D78" s="2" t="s">
        <v>199</v>
      </c>
      <c r="E78" s="2" t="s">
        <v>430</v>
      </c>
      <c r="F78" s="113" t="s">
        <v>224</v>
      </c>
    </row>
    <row r="79" spans="1:6" ht="28.8" x14ac:dyDescent="0.3">
      <c r="A79" s="11" t="s">
        <v>214</v>
      </c>
      <c r="B79" s="11" t="s">
        <v>215</v>
      </c>
      <c r="C79" s="18" t="str">
        <f>IF(Setup!$C$2="x",Tabelle1[[#This Row],[Deutsch]],IF(Setup!$C$3="x",Tabelle1[[#This Row],[English]],IF(Setup!$C$4="x",Tabelle1[[#This Row],[Français]],Tabelle1[[#This Row],[Deutsch]])))</f>
        <v>ist ein medizinisches Gerät zur bestimmungsgemäßen Verwendung in medizinischen Bereichen.</v>
      </c>
      <c r="D79" s="2" t="s">
        <v>201</v>
      </c>
      <c r="E79" s="2" t="s">
        <v>413</v>
      </c>
      <c r="F79" s="113" t="s">
        <v>224</v>
      </c>
    </row>
    <row r="80" spans="1:6" ht="43.2" x14ac:dyDescent="0.3">
      <c r="A80" s="11" t="s">
        <v>180</v>
      </c>
      <c r="B80" s="20" t="s">
        <v>218</v>
      </c>
      <c r="C80" s="18" t="str">
        <f>IF(Setup!$C$2="x",Tabelle1[[#This Row],[Deutsch]],IF(Setup!$C$3="x",Tabelle1[[#This Row],[English]],IF(Setup!$C$4="x",Tabelle1[[#This Row],[Français]],Tabelle1[[#This Row],[Deutsch]])))</f>
        <v>ist ein Gerät oder Schutzsystem, bei denen die Explosionsgefahr ausschließlich durch die Anwesenheit von Sprengstoffen oder chemisch instabilen Substanzen hervorgerufen wird.</v>
      </c>
      <c r="D80" s="2" t="s">
        <v>202</v>
      </c>
      <c r="E80" s="2" t="s">
        <v>414</v>
      </c>
      <c r="F80" s="113" t="s">
        <v>224</v>
      </c>
    </row>
    <row r="81" spans="1:6" x14ac:dyDescent="0.3">
      <c r="C81" s="18" t="str">
        <f>IF(Setup!$C$2="x",Tabelle1[[#This Row],[Deutsch]],IF(Setup!$C$3="x",Tabelle1[[#This Row],[English]],IF(Setup!$C$4="x",Tabelle1[[#This Row],[Français]],Tabelle1[[#This Row],[Deutsch]])))</f>
        <v>ist ein Gerät oder Schutzsystem.</v>
      </c>
      <c r="D81" s="2" t="s">
        <v>204</v>
      </c>
      <c r="E81" s="2" t="s">
        <v>415</v>
      </c>
      <c r="F81" s="113" t="s">
        <v>224</v>
      </c>
    </row>
    <row r="82" spans="1:6" ht="28.8" x14ac:dyDescent="0.3">
      <c r="C82" s="18" t="str">
        <f>IF(Setup!$C$2="x",Tabelle1[[#This Row],[Deutsch]],IF(Setup!$C$3="x",Tabelle1[[#This Row],[English]],IF(Setup!$C$4="x",Tabelle1[[#This Row],[Français]],Tabelle1[[#This Row],[Deutsch]])))</f>
        <v>die Explosionsgefahr wird ausschließlich durch die Anwesenheit von Sprengstoffen oder chemisch instabilen Substanzen hervorgerufen.</v>
      </c>
      <c r="D82" s="2" t="s">
        <v>205</v>
      </c>
      <c r="E82" s="2" t="s">
        <v>416</v>
      </c>
      <c r="F82" s="113" t="s">
        <v>224</v>
      </c>
    </row>
    <row r="83" spans="1:6" ht="43.2" x14ac:dyDescent="0.3">
      <c r="A83" s="21" t="s">
        <v>59</v>
      </c>
      <c r="B83" s="22">
        <v>1</v>
      </c>
      <c r="C83" s="18" t="str">
        <f>IF(Setup!$C$2="x",Tabelle1[[#This Row],[Deutsch]],IF(Setup!$C$3="x",Tabelle1[[#This Row],[English]],IF(Setup!$C$4="x",Tabelle1[[#This Row],[Français]],Tabelle1[[#This Row],[Deutsch]])))</f>
        <v>ist ein Geräte, das zur Verwendung in häuslicher und nichtkommerzieller Umgebung vorgesehen sind, in der eine explosionsfähige Atmosphäre nur selten und lediglich infolge eines unbeabsichtigten Brennstoffaustritts gebildet werden kann;</v>
      </c>
      <c r="D83" s="2" t="s">
        <v>206</v>
      </c>
      <c r="E83" s="2" t="s">
        <v>417</v>
      </c>
      <c r="F83" s="113" t="s">
        <v>224</v>
      </c>
    </row>
    <row r="84" spans="1:6" x14ac:dyDescent="0.3">
      <c r="A84" s="21" t="s">
        <v>59</v>
      </c>
      <c r="B84" s="22">
        <v>1</v>
      </c>
      <c r="C84" s="18" t="str">
        <f>IF(Setup!$C$2="x",Tabelle1[[#This Row],[Deutsch]],IF(Setup!$C$3="x",Tabelle1[[#This Row],[English]],IF(Setup!$C$4="x",Tabelle1[[#This Row],[Français]],Tabelle1[[#This Row],[Deutsch]])))</f>
        <v>ist ein Gerät.</v>
      </c>
      <c r="D84" s="2" t="s">
        <v>176</v>
      </c>
      <c r="E84" s="2" t="s">
        <v>385</v>
      </c>
      <c r="F84" s="113" t="s">
        <v>224</v>
      </c>
    </row>
    <row r="85" spans="1:6" x14ac:dyDescent="0.3">
      <c r="A85" s="21" t="s">
        <v>59</v>
      </c>
      <c r="B85" s="22">
        <v>1</v>
      </c>
      <c r="C85" s="18" t="str">
        <f>IF(Setup!$C$2="x",Tabelle1[[#This Row],[Deutsch]],IF(Setup!$C$3="x",Tabelle1[[#This Row],[English]],IF(Setup!$C$4="x",Tabelle1[[#This Row],[Français]],Tabelle1[[#This Row],[Deutsch]])))</f>
        <v>ist zur Verwendung in häuslicher und nichtkommerzieller Umgebung vorgesehen.</v>
      </c>
      <c r="D85" s="2" t="s">
        <v>207</v>
      </c>
      <c r="E85" s="2" t="s">
        <v>418</v>
      </c>
      <c r="F85" s="113" t="s">
        <v>224</v>
      </c>
    </row>
    <row r="86" spans="1:6" x14ac:dyDescent="0.3">
      <c r="A86" s="21" t="s">
        <v>59</v>
      </c>
      <c r="B86" s="22">
        <v>1</v>
      </c>
      <c r="C86" s="18" t="str">
        <f>IF(Setup!$C$2="x",Tabelle1[[#This Row],[Deutsch]],IF(Setup!$C$3="x",Tabelle1[[#This Row],[English]],IF(Setup!$C$4="x",Tabelle1[[#This Row],[Français]],Tabelle1[[#This Row],[Deutsch]])))</f>
        <v>ist eine persönliche Schutzausrüstung im Sinne der Verordnung (EU) 2016/425.</v>
      </c>
      <c r="D86" s="2" t="s">
        <v>208</v>
      </c>
      <c r="E86" s="2" t="s">
        <v>419</v>
      </c>
      <c r="F86" s="113" t="s">
        <v>224</v>
      </c>
    </row>
    <row r="87" spans="1:6" ht="28.8" x14ac:dyDescent="0.3">
      <c r="C87" s="18" t="str">
        <f>IF(Setup!$C$2="x",Tabelle1[[#This Row],[Deutsch]],IF(Setup!$C$3="x",Tabelle1[[#This Row],[English]],IF(Setup!$C$4="x",Tabelle1[[#This Row],[Français]],Tabelle1[[#This Row],[Deutsch]])))</f>
        <v>ist ein Seeschiff oder bewegliche Off-shore-Anlage, oder eine Ausrüstung an Bord dieser Schiffe oder Anlagen.</v>
      </c>
      <c r="D87" s="2" t="s">
        <v>210</v>
      </c>
      <c r="E87" s="2" t="s">
        <v>420</v>
      </c>
      <c r="F87" s="113" t="s">
        <v>224</v>
      </c>
    </row>
    <row r="88" spans="1:6" ht="28.8" x14ac:dyDescent="0.3">
      <c r="A88" s="21" t="s">
        <v>59</v>
      </c>
      <c r="B88" s="22" t="s">
        <v>74</v>
      </c>
      <c r="C88" s="18" t="str">
        <f>IF(Setup!$C$2="x",Tabelle1[[#This Row],[Deutsch]],IF(Setup!$C$3="x",Tabelle1[[#This Row],[English]],IF(Setup!$C$4="x",Tabelle1[[#This Row],[Français]],Tabelle1[[#This Row],[Deutsch]])))</f>
        <v>ist ein Produkte im Sinne des Artikels 346 Absatz 1 Buchstabe b des Vertrags über die Arbeitsweise der Europäischen Union.</v>
      </c>
      <c r="D88" s="2" t="s">
        <v>211</v>
      </c>
      <c r="E88" s="2" t="s">
        <v>421</v>
      </c>
      <c r="F88" s="113" t="s">
        <v>224</v>
      </c>
    </row>
    <row r="89" spans="1:6" x14ac:dyDescent="0.3">
      <c r="A89" s="21" t="s">
        <v>59</v>
      </c>
      <c r="B89" s="22" t="s">
        <v>74</v>
      </c>
      <c r="C89" s="18" t="str">
        <f>IF(Setup!$C$2="x",Tabelle1[[#This Row],[Deutsch]],IF(Setup!$C$3="x",Tabelle1[[#This Row],[English]],IF(Setup!$C$4="x",Tabelle1[[#This Row],[Français]],Tabelle1[[#This Row],[Deutsch]])))</f>
        <v>ist Waffen, Munition und Kriegsmaterial</v>
      </c>
      <c r="D89" s="2" t="s">
        <v>212</v>
      </c>
      <c r="E89" s="2" t="s">
        <v>422</v>
      </c>
      <c r="F89" s="113" t="s">
        <v>224</v>
      </c>
    </row>
    <row r="90" spans="1:6" x14ac:dyDescent="0.3">
      <c r="A90" s="21" t="s">
        <v>59</v>
      </c>
      <c r="B90" s="22" t="s">
        <v>74</v>
      </c>
      <c r="C90" s="18" t="str">
        <f>IF(Setup!$C$2="x",Tabelle1[[#This Row],[Deutsch]],IF(Setup!$C$3="x",Tabelle1[[#This Row],[English]],IF(Setup!$C$4="x",Tabelle1[[#This Row],[Français]],Tabelle1[[#This Row],[Deutsch]])))</f>
        <v>dient der Erzeugung von Waffen, Munition und Kriegsmaterial</v>
      </c>
      <c r="D90" s="2" t="s">
        <v>213</v>
      </c>
      <c r="E90" s="2" t="s">
        <v>423</v>
      </c>
      <c r="F90" s="113" t="s">
        <v>224</v>
      </c>
    </row>
    <row r="91" spans="1:6" x14ac:dyDescent="0.3">
      <c r="A91" s="21" t="s">
        <v>59</v>
      </c>
      <c r="B91" s="22" t="s">
        <v>74</v>
      </c>
      <c r="C91" s="18" t="str">
        <f>IF(Setup!$C$2="x",Tabelle1[[#This Row],[Deutsch]],IF(Setup!$C$3="x",Tabelle1[[#This Row],[English]],IF(Setup!$C$4="x",Tabelle1[[#This Row],[Français]],Tabelle1[[#This Row],[Deutsch]])))</f>
        <v>ist eigens für militärische Zwecke bestimmt.</v>
      </c>
      <c r="D91" s="2" t="s">
        <v>216</v>
      </c>
      <c r="E91" s="2" t="s">
        <v>424</v>
      </c>
      <c r="F91" s="113" t="s">
        <v>224</v>
      </c>
    </row>
    <row r="92" spans="1:6" ht="28.8" x14ac:dyDescent="0.3">
      <c r="A92" s="21" t="s">
        <v>59</v>
      </c>
      <c r="B92" s="22" t="s">
        <v>74</v>
      </c>
      <c r="C92" s="18" t="str">
        <f>IF(Setup!$C$2="x",Tabelle1[[#This Row],[Deutsch]],IF(Setup!$C$3="x",Tabelle1[[#This Row],[English]],IF(Setup!$C$4="x",Tabelle1[[#This Row],[Français]],Tabelle1[[#This Row],[Deutsch]])))</f>
        <v>ist nur zur Ausstellung auf Messen gedacht und soll den Anforderungen der ATEX-Richtlinie 2014/34/EU nicht entsprechen?</v>
      </c>
      <c r="D92" s="2" t="s">
        <v>217</v>
      </c>
      <c r="E92" s="2" t="s">
        <v>431</v>
      </c>
      <c r="F92" s="113" t="s">
        <v>224</v>
      </c>
    </row>
    <row r="93" spans="1:6" ht="28.8" x14ac:dyDescent="0.55000000000000004">
      <c r="A93" s="21" t="s">
        <v>59</v>
      </c>
      <c r="B93" s="22" t="s">
        <v>74</v>
      </c>
      <c r="C93" s="17" t="str">
        <f>IF(Setup!$C$2="x",Tabelle1[[#This Row],[Deutsch]],IF(Setup!$C$3="x",Tabelle1[[#This Row],[English]],IF(Setup!$C$4="x",Tabelle1[[#This Row],[Français]],Tabelle1[[#This Row],[Deutsch]])))</f>
        <v>2014-35</v>
      </c>
      <c r="D93" s="17" t="s">
        <v>237</v>
      </c>
      <c r="E93" s="17" t="s">
        <v>237</v>
      </c>
      <c r="F93" s="114" t="s">
        <v>237</v>
      </c>
    </row>
    <row r="94" spans="1:6" ht="28.8" x14ac:dyDescent="0.3">
      <c r="A94" s="21"/>
      <c r="B94" s="22"/>
      <c r="C94" s="2" t="str">
        <f>IF(Setup!$C$2="x",Tabelle1[[#This Row],[Deutsch]],IF(Setup!$C$3="x",Tabelle1[[#This Row],[English]],IF(Setup!$C$4="x",Tabelle1[[#This Row],[Français]],Tabelle1[[#This Row],[Deutsch]])))</f>
        <v>Prüfen ob das Produkt unter den Anwendungsbsreich der Niederspannungsrichtlinie 2014/35/EU fällt</v>
      </c>
      <c r="D94" s="2" t="s">
        <v>532</v>
      </c>
      <c r="E94" s="2" t="s">
        <v>560</v>
      </c>
      <c r="F94" s="113" t="s">
        <v>224</v>
      </c>
    </row>
    <row r="95" spans="1:6" x14ac:dyDescent="0.3">
      <c r="A95" s="21" t="s">
        <v>59</v>
      </c>
      <c r="B95" s="22" t="s">
        <v>74</v>
      </c>
      <c r="C95" s="18" t="str">
        <f>IF(Setup!$C$2="x",Tabelle1[[#This Row],[Deutsch]],IF(Setup!$C$3="x",Tabelle1[[#This Row],[English]],IF(Setup!$C$4="x",Tabelle1[[#This Row],[Français]],Tabelle1[[#This Row],[Deutsch]])))</f>
        <v>Niederspannungsrichtlinie: Produkt</v>
      </c>
      <c r="D95" s="2" t="s">
        <v>89</v>
      </c>
      <c r="E95" s="2" t="s">
        <v>290</v>
      </c>
      <c r="F95" s="113" t="s">
        <v>224</v>
      </c>
    </row>
    <row r="96" spans="1:6" x14ac:dyDescent="0.3">
      <c r="A96" s="21" t="s">
        <v>59</v>
      </c>
      <c r="B96" s="22" t="s">
        <v>74</v>
      </c>
      <c r="C96" s="18" t="str">
        <f>IF(Setup!$C$2="x",Tabelle1[[#This Row],[Deutsch]],IF(Setup!$C$3="x",Tabelle1[[#This Row],[English]],IF(Setup!$C$4="x",Tabelle1[[#This Row],[Français]],Tabelle1[[#This Row],[Deutsch]])))</f>
        <v>ist ein elektrisches Betriebsmittel nach Niederspannungsrichtlinie 2014/35/EU.</v>
      </c>
      <c r="D96" s="2" t="s">
        <v>70</v>
      </c>
      <c r="E96" s="2" t="s">
        <v>432</v>
      </c>
      <c r="F96" s="113" t="s">
        <v>224</v>
      </c>
    </row>
    <row r="97" spans="1:6" x14ac:dyDescent="0.3">
      <c r="A97" s="21" t="s">
        <v>59</v>
      </c>
      <c r="B97" s="22" t="s">
        <v>74</v>
      </c>
      <c r="C97" s="18" t="str">
        <f>IF(Setup!$C$2="x",Tabelle1[[#This Row],[Deutsch]],IF(Setup!$C$3="x",Tabelle1[[#This Row],[English]],IF(Setup!$C$4="x",Tabelle1[[#This Row],[Français]],Tabelle1[[#This Row],[Deutsch]])))</f>
        <v>ist ein elektrisches Betriebsmittel?</v>
      </c>
      <c r="D97" s="2" t="s">
        <v>71</v>
      </c>
      <c r="E97" s="2" t="s">
        <v>425</v>
      </c>
      <c r="F97" s="113" t="s">
        <v>224</v>
      </c>
    </row>
    <row r="98" spans="1:6" x14ac:dyDescent="0.3">
      <c r="A98" s="21" t="s">
        <v>535</v>
      </c>
      <c r="B98" s="22" t="s">
        <v>542</v>
      </c>
      <c r="C98" s="18" t="str">
        <f>IF(Setup!$C$2="x",Tabelle1[[#This Row],[Deutsch]],IF(Setup!$C$3="x",Tabelle1[[#This Row],[English]],IF(Setup!$C$4="x",Tabelle1[[#This Row],[Français]],Tabelle1[[#This Row],[Deutsch]])))</f>
        <v>dient der Erzeugung von elektrischer Energie?</v>
      </c>
      <c r="D98" s="2" t="s">
        <v>537</v>
      </c>
      <c r="E98" s="2" t="s">
        <v>543</v>
      </c>
      <c r="F98" s="113" t="s">
        <v>224</v>
      </c>
    </row>
    <row r="99" spans="1:6" x14ac:dyDescent="0.3">
      <c r="A99" s="21" t="s">
        <v>535</v>
      </c>
      <c r="B99" s="22" t="s">
        <v>542</v>
      </c>
      <c r="C99" s="18" t="str">
        <f>IF(Setup!$C$2="x",Tabelle1[[#This Row],[Deutsch]],IF(Setup!$C$3="x",Tabelle1[[#This Row],[English]],IF(Setup!$C$4="x",Tabelle1[[#This Row],[Français]],Tabelle1[[#This Row],[Deutsch]])))</f>
        <v>dient der Umwandlung von elektrischer Energie?</v>
      </c>
      <c r="D99" s="2" t="s">
        <v>538</v>
      </c>
      <c r="E99" s="2" t="s">
        <v>544</v>
      </c>
      <c r="F99" s="113" t="s">
        <v>224</v>
      </c>
    </row>
    <row r="100" spans="1:6" x14ac:dyDescent="0.3">
      <c r="A100" s="21" t="s">
        <v>535</v>
      </c>
      <c r="B100" s="22" t="s">
        <v>542</v>
      </c>
      <c r="C100" s="18" t="str">
        <f>IF(Setup!$C$2="x",Tabelle1[[#This Row],[Deutsch]],IF(Setup!$C$3="x",Tabelle1[[#This Row],[English]],IF(Setup!$C$4="x",Tabelle1[[#This Row],[Français]],Tabelle1[[#This Row],[Deutsch]])))</f>
        <v>dient der Übertragung von elektrischer Energie?</v>
      </c>
      <c r="D100" s="2" t="s">
        <v>539</v>
      </c>
      <c r="E100" s="2" t="s">
        <v>545</v>
      </c>
      <c r="F100" s="113" t="s">
        <v>224</v>
      </c>
    </row>
    <row r="101" spans="1:6" x14ac:dyDescent="0.3">
      <c r="A101" s="21" t="s">
        <v>535</v>
      </c>
      <c r="B101" s="22" t="s">
        <v>542</v>
      </c>
      <c r="C101" s="18" t="str">
        <f>IF(Setup!$C$2="x",Tabelle1[[#This Row],[Deutsch]],IF(Setup!$C$3="x",Tabelle1[[#This Row],[English]],IF(Setup!$C$4="x",Tabelle1[[#This Row],[Français]],Tabelle1[[#This Row],[Deutsch]])))</f>
        <v>dient der Verteilung von elektrischer Energie?</v>
      </c>
      <c r="D101" s="2" t="s">
        <v>540</v>
      </c>
      <c r="E101" s="2" t="s">
        <v>546</v>
      </c>
      <c r="F101" s="113" t="s">
        <v>224</v>
      </c>
    </row>
    <row r="102" spans="1:6" x14ac:dyDescent="0.3">
      <c r="A102" s="21" t="s">
        <v>535</v>
      </c>
      <c r="B102" s="22" t="s">
        <v>542</v>
      </c>
      <c r="C102" s="18" t="str">
        <f>IF(Setup!$C$2="x",Tabelle1[[#This Row],[Deutsch]],IF(Setup!$C$3="x",Tabelle1[[#This Row],[English]],IF(Setup!$C$4="x",Tabelle1[[#This Row],[Français]],Tabelle1[[#This Row],[Deutsch]])))</f>
        <v>dient der Nutzung von elektrischer Energie?</v>
      </c>
      <c r="D102" s="2" t="s">
        <v>541</v>
      </c>
      <c r="E102" s="2" t="s">
        <v>547</v>
      </c>
      <c r="F102" s="113" t="s">
        <v>224</v>
      </c>
    </row>
    <row r="103" spans="1:6" ht="28.8" x14ac:dyDescent="0.3">
      <c r="A103" s="21" t="s">
        <v>59</v>
      </c>
      <c r="B103" s="22" t="s">
        <v>74</v>
      </c>
      <c r="C103" s="18" t="str">
        <f>IF(Setup!$C$2="x",Tabelle1[[#This Row],[Deutsch]],IF(Setup!$C$3="x",Tabelle1[[#This Row],[English]],IF(Setup!$C$4="x",Tabelle1[[#This Row],[Français]],Tabelle1[[#This Row],[Deutsch]])))</f>
        <v>ist zur Verwendung bei einer Nennspannung zwischen 50 und 1000 V Wechselstrom gedacht?</v>
      </c>
      <c r="D103" s="2" t="s">
        <v>72</v>
      </c>
      <c r="E103" s="2" t="s">
        <v>426</v>
      </c>
      <c r="F103" s="113" t="s">
        <v>224</v>
      </c>
    </row>
    <row r="104" spans="1:6" ht="28.8" x14ac:dyDescent="0.3">
      <c r="C104" s="18" t="str">
        <f>IF(Setup!$C$2="x",Tabelle1[[#This Row],[Deutsch]],IF(Setup!$C$3="x",Tabelle1[[#This Row],[English]],IF(Setup!$C$4="x",Tabelle1[[#This Row],[Français]],Tabelle1[[#This Row],[Deutsch]])))</f>
        <v>ist zur Verwendung bei einer Nennspannung zwischen 75 und 1500 V Gleichstrom gedacht?</v>
      </c>
      <c r="D104" s="2" t="s">
        <v>73</v>
      </c>
      <c r="E104" s="2" t="s">
        <v>427</v>
      </c>
      <c r="F104" s="113" t="s">
        <v>224</v>
      </c>
    </row>
    <row r="105" spans="1:6" x14ac:dyDescent="0.3">
      <c r="A105" s="21" t="s">
        <v>59</v>
      </c>
      <c r="B105" s="22" t="s">
        <v>74</v>
      </c>
      <c r="C105" s="18" t="str">
        <f>IF(Setup!$C$2="x",Tabelle1[[#This Row],[Deutsch]],IF(Setup!$C$3="x",Tabelle1[[#This Row],[English]],IF(Setup!$C$4="x",Tabelle1[[#This Row],[Français]],Tabelle1[[#This Row],[Deutsch]])))</f>
        <v>Niederspannungsrichtlinie: Ausgenommen</v>
      </c>
      <c r="D105" s="2" t="s">
        <v>90</v>
      </c>
      <c r="E105" s="2" t="s">
        <v>428</v>
      </c>
      <c r="F105" s="113" t="s">
        <v>224</v>
      </c>
    </row>
    <row r="106" spans="1:6" ht="28.8" x14ac:dyDescent="0.3">
      <c r="A106" s="19" t="s">
        <v>7</v>
      </c>
      <c r="B106" s="19" t="s">
        <v>451</v>
      </c>
      <c r="C106" s="18" t="str">
        <f>IF(Setup!$C$2="x",Tabelle1[[#This Row],[Deutsch]],IF(Setup!$C$3="x",Tabelle1[[#This Row],[English]],IF(Setup!$C$4="x",Tabelle1[[#This Row],[Français]],Tabelle1[[#This Row],[Deutsch]])))</f>
        <v>ist vom Anwendungsbereich der Niederspannungsrichtlinie 2014/35/EU ausgenommen. Es ist ein(e):</v>
      </c>
      <c r="D106" s="2" t="s">
        <v>198</v>
      </c>
      <c r="E106" s="2" t="s">
        <v>439</v>
      </c>
      <c r="F106" s="113" t="s">
        <v>224</v>
      </c>
    </row>
    <row r="107" spans="1:6" x14ac:dyDescent="0.3">
      <c r="C107" s="18" t="str">
        <f>IF(Setup!$C$2="x",Tabelle1[[#This Row],[Deutsch]],IF(Setup!$C$3="x",Tabelle1[[#This Row],[English]],IF(Setup!$C$4="x",Tabelle1[[#This Row],[Français]],Tabelle1[[#This Row],[Deutsch]])))</f>
        <v>Elektrisches Betriebsmittel zur Verwendung in explosionsfähiger Atmosphäre</v>
      </c>
      <c r="D107" s="2" t="s">
        <v>84</v>
      </c>
      <c r="E107" s="2" t="s">
        <v>434</v>
      </c>
      <c r="F107" s="113" t="s">
        <v>224</v>
      </c>
    </row>
    <row r="108" spans="1:6" x14ac:dyDescent="0.3">
      <c r="C108" s="18" t="str">
        <f>IF(Setup!$C$2="x",Tabelle1[[#This Row],[Deutsch]],IF(Setup!$C$3="x",Tabelle1[[#This Row],[English]],IF(Setup!$C$4="x",Tabelle1[[#This Row],[Français]],Tabelle1[[#This Row],[Deutsch]])))</f>
        <v>Elektro-radiologisches oder elektro-medizinisches Betriebsmittel</v>
      </c>
      <c r="D108" s="2" t="s">
        <v>78</v>
      </c>
      <c r="E108" s="2" t="s">
        <v>435</v>
      </c>
      <c r="F108" s="113" t="s">
        <v>224</v>
      </c>
    </row>
    <row r="109" spans="1:6" x14ac:dyDescent="0.3">
      <c r="C109" s="18" t="str">
        <f>IF(Setup!$C$2="x",Tabelle1[[#This Row],[Deutsch]],IF(Setup!$C$3="x",Tabelle1[[#This Row],[English]],IF(Setup!$C$4="x",Tabelle1[[#This Row],[Français]],Tabelle1[[#This Row],[Deutsch]])))</f>
        <v>Elektrisches Teil von Personen- und Lastenaufzügen</v>
      </c>
      <c r="D109" s="2" t="s">
        <v>79</v>
      </c>
      <c r="E109" s="2" t="s">
        <v>442</v>
      </c>
      <c r="F109" s="113" t="s">
        <v>224</v>
      </c>
    </row>
    <row r="110" spans="1:6" x14ac:dyDescent="0.3">
      <c r="C110" s="18" t="str">
        <f>IF(Setup!$C$2="x",Tabelle1[[#This Row],[Deutsch]],IF(Setup!$C$3="x",Tabelle1[[#This Row],[English]],IF(Setup!$C$4="x",Tabelle1[[#This Row],[Français]],Tabelle1[[#This Row],[Deutsch]])))</f>
        <v>Elektrizitätszähler</v>
      </c>
      <c r="D110" s="2" t="s">
        <v>75</v>
      </c>
      <c r="E110" s="2" t="s">
        <v>441</v>
      </c>
      <c r="F110" s="113" t="s">
        <v>224</v>
      </c>
    </row>
    <row r="111" spans="1:6" x14ac:dyDescent="0.3">
      <c r="A111" s="21" t="s">
        <v>7</v>
      </c>
      <c r="B111" s="22" t="s">
        <v>25</v>
      </c>
      <c r="C111" s="18" t="str">
        <f>IF(Setup!$C$2="x",Tabelle1[[#This Row],[Deutsch]],IF(Setup!$C$3="x",Tabelle1[[#This Row],[English]],IF(Setup!$C$4="x",Tabelle1[[#This Row],[Français]],Tabelle1[[#This Row],[Deutsch]])))</f>
        <v>Haushaltssteckvorrichtung</v>
      </c>
      <c r="D111" s="2" t="s">
        <v>80</v>
      </c>
      <c r="E111" s="2" t="s">
        <v>440</v>
      </c>
      <c r="F111" s="113" t="s">
        <v>224</v>
      </c>
    </row>
    <row r="112" spans="1:6" x14ac:dyDescent="0.3">
      <c r="A112" s="21" t="s">
        <v>7</v>
      </c>
      <c r="B112" s="22"/>
      <c r="C112" s="18" t="str">
        <f>IF(Setup!$C$2="x",Tabelle1[[#This Row],[Deutsch]],IF(Setup!$C$3="x",Tabelle1[[#This Row],[English]],IF(Setup!$C$4="x",Tabelle1[[#This Row],[Français]],Tabelle1[[#This Row],[Deutsch]])))</f>
        <v>Vorrichtung zur Stromversorgung von elektrischen Weidezäunen</v>
      </c>
      <c r="D112" s="2" t="s">
        <v>81</v>
      </c>
      <c r="E112" s="2" t="s">
        <v>443</v>
      </c>
      <c r="F112" s="113" t="s">
        <v>224</v>
      </c>
    </row>
    <row r="113" spans="1:6" x14ac:dyDescent="0.3">
      <c r="A113" s="21" t="s">
        <v>7</v>
      </c>
      <c r="B113" s="22" t="s">
        <v>10</v>
      </c>
      <c r="C113" s="18" t="str">
        <f>IF(Setup!$C$2="x",Tabelle1[[#This Row],[Deutsch]],IF(Setup!$C$3="x",Tabelle1[[#This Row],[English]],IF(Setup!$C$4="x",Tabelle1[[#This Row],[Français]],Tabelle1[[#This Row],[Deutsch]])))</f>
        <v>Funkentstörung</v>
      </c>
      <c r="D113" s="2" t="s">
        <v>76</v>
      </c>
      <c r="E113" s="2" t="s">
        <v>436</v>
      </c>
      <c r="F113" s="113" t="s">
        <v>224</v>
      </c>
    </row>
    <row r="114" spans="1:6" ht="43.2" x14ac:dyDescent="0.3">
      <c r="A114" s="21" t="s">
        <v>11</v>
      </c>
      <c r="B114" s="22" t="s">
        <v>12</v>
      </c>
      <c r="C114" s="18" t="str">
        <f>IF(Setup!$C$2="x",Tabelle1[[#This Row],[Deutsch]],IF(Setup!$C$3="x",Tabelle1[[#This Row],[English]],IF(Setup!$C$4="x",Tabelle1[[#This Row],[Français]],Tabelle1[[#This Row],[Deutsch]])))</f>
        <v>Spezielles elektrisches Betriebsmittel, das zur Verwendung auf Schiffen, in Flugzeugen oder in Eisenbahnen bestimmt ist und den Sicherheitsbestimmungen internationaler Einrichtungen entspricht, denen die Mitgliedstaaten angehören</v>
      </c>
      <c r="D114" s="2" t="s">
        <v>82</v>
      </c>
      <c r="E114" s="2" t="s">
        <v>437</v>
      </c>
      <c r="F114" s="113" t="s">
        <v>224</v>
      </c>
    </row>
    <row r="115" spans="1:6" ht="43.2" x14ac:dyDescent="0.3">
      <c r="A115" s="21" t="s">
        <v>7</v>
      </c>
      <c r="B115" s="22" t="s">
        <v>10</v>
      </c>
      <c r="C115" s="18" t="str">
        <f>IF(Setup!$C$2="x",Tabelle1[[#This Row],[Deutsch]],IF(Setup!$C$3="x",Tabelle1[[#This Row],[English]],IF(Setup!$C$4="x",Tabelle1[[#This Row],[Français]],Tabelle1[[#This Row],[Deutsch]])))</f>
        <v>Kunden- und anwendungsspezifisch angefertigte Erprobungsmodul, das von Fachleuten ausschließlich in Forschungs- und Entwicklungseinrichtungen für ebensolche Zwecke verwendet werden.</v>
      </c>
      <c r="D115" s="2" t="s">
        <v>83</v>
      </c>
      <c r="E115" s="2" t="s">
        <v>438</v>
      </c>
      <c r="F115" s="113" t="s">
        <v>224</v>
      </c>
    </row>
    <row r="116" spans="1:6" ht="28.8" x14ac:dyDescent="0.3">
      <c r="A116" s="21" t="s">
        <v>7</v>
      </c>
      <c r="B116" s="22" t="s">
        <v>10</v>
      </c>
      <c r="C116" s="18" t="str">
        <f>IF(Setup!$C$2="x",Tabelle1[[#This Row],[Deutsch]],IF(Setup!$C$3="x",Tabelle1[[#This Row],[English]],IF(Setup!$C$4="x",Tabelle1[[#This Row],[Français]],Tabelle1[[#This Row],[Deutsch]])))</f>
        <v>ist ausgenommen, da eine andere Richtlinie die Anwendung der Niederspannungsrichtlinie ausschließt.</v>
      </c>
      <c r="D116" s="2" t="s">
        <v>209</v>
      </c>
      <c r="E116" s="2" t="s">
        <v>444</v>
      </c>
      <c r="F116" s="113" t="s">
        <v>224</v>
      </c>
    </row>
    <row r="117" spans="1:6" ht="28.8" x14ac:dyDescent="0.3">
      <c r="A117" s="21" t="s">
        <v>7</v>
      </c>
      <c r="B117" s="22"/>
      <c r="C117" s="18" t="str">
        <f>IF(Setup!$C$2="x",Tabelle1[[#This Row],[Deutsch]],IF(Setup!$C$3="x",Tabelle1[[#This Row],[English]],IF(Setup!$C$4="x",Tabelle1[[#This Row],[Français]],Tabelle1[[#This Row],[Deutsch]])))</f>
        <v>- fällt (auch) unter die ATEX Richtlinie 2014/34/EU, die die Anwendung der Niederspannungsrichtlinie ausschließt.</v>
      </c>
      <c r="D117" s="23" t="s">
        <v>450</v>
      </c>
      <c r="E117" s="23" t="s">
        <v>448</v>
      </c>
      <c r="F117" s="113" t="s">
        <v>224</v>
      </c>
    </row>
    <row r="118" spans="1:6" ht="28.8" x14ac:dyDescent="0.3">
      <c r="A118" s="21" t="s">
        <v>7</v>
      </c>
      <c r="B118" s="20" t="s">
        <v>10</v>
      </c>
      <c r="C118" s="18" t="str">
        <f>IF(Setup!$C$2="x",Tabelle1[[#This Row],[Deutsch]],IF(Setup!$C$3="x",Tabelle1[[#This Row],[English]],IF(Setup!$C$4="x",Tabelle1[[#This Row],[Français]],Tabelle1[[#This Row],[Deutsch]])))</f>
        <v>- fällt (auch) unter die Maschinenrichtlinie 2006/42/EG, die die Anwendung der Niederspannungsrichtlinie ausschließt.</v>
      </c>
      <c r="D118" s="23" t="s">
        <v>449</v>
      </c>
      <c r="E118" s="23" t="s">
        <v>447</v>
      </c>
      <c r="F118" s="113" t="s">
        <v>224</v>
      </c>
    </row>
    <row r="119" spans="1:6" x14ac:dyDescent="0.3">
      <c r="A119" s="21" t="s">
        <v>7</v>
      </c>
      <c r="B119" s="20" t="s">
        <v>10</v>
      </c>
      <c r="C119" s="18" t="str">
        <f>IF(Setup!$C$2="x",Tabelle1[[#This Row],[Deutsch]],IF(Setup!$C$3="x",Tabelle1[[#This Row],[English]],IF(Setup!$C$4="x",Tabelle1[[#This Row],[Français]],Tabelle1[[#This Row],[Deutsch]])))</f>
        <v>- fällt (auch) unter eine andere EG-Richtlinie, die hier nicht bearbeitet wird.</v>
      </c>
      <c r="D119" s="2" t="s">
        <v>169</v>
      </c>
      <c r="E119" s="23" t="s">
        <v>445</v>
      </c>
      <c r="F119" s="113" t="s">
        <v>224</v>
      </c>
    </row>
    <row r="120" spans="1:6" x14ac:dyDescent="0.3">
      <c r="A120" s="21" t="s">
        <v>7</v>
      </c>
      <c r="B120" s="20"/>
      <c r="C120" s="18" t="str">
        <f>IF(Setup!$C$2="x",Tabelle1[[#This Row],[Deutsch]],IF(Setup!$C$3="x",Tabelle1[[#This Row],[English]],IF(Setup!$C$4="x",Tabelle1[[#This Row],[Français]],Tabelle1[[#This Row],[Deutsch]])))</f>
        <v>- Die andere EG-Richtlinie schließt die Anwendung der Niederspannungsrichtlinie aus.</v>
      </c>
      <c r="D120" s="2" t="s">
        <v>171</v>
      </c>
      <c r="E120" s="23" t="s">
        <v>446</v>
      </c>
      <c r="F120" s="113" t="s">
        <v>224</v>
      </c>
    </row>
    <row r="121" spans="1:6" ht="28.8" x14ac:dyDescent="0.55000000000000004">
      <c r="A121" s="21" t="s">
        <v>7</v>
      </c>
      <c r="B121" s="20" t="s">
        <v>10</v>
      </c>
      <c r="C121" s="17" t="str">
        <f>IF(Setup!$C$2="x",Tabelle1[[#This Row],[Deutsch]],IF(Setup!$C$3="x",Tabelle1[[#This Row],[English]],IF(Setup!$C$4="x",Tabelle1[[#This Row],[Français]],Tabelle1[[#This Row],[Deutsch]])))</f>
        <v>2006-42</v>
      </c>
      <c r="D121" s="17" t="s">
        <v>238</v>
      </c>
      <c r="E121" s="17" t="s">
        <v>238</v>
      </c>
      <c r="F121" s="114" t="s">
        <v>238</v>
      </c>
    </row>
    <row r="122" spans="1:6" ht="28.8" x14ac:dyDescent="0.3">
      <c r="A122" s="21"/>
      <c r="B122" s="20"/>
      <c r="C122" s="2" t="str">
        <f>IF(Setup!$C$2="x",Tabelle1[[#This Row],[Deutsch]],IF(Setup!$C$3="x",Tabelle1[[#This Row],[English]],IF(Setup!$C$4="x",Tabelle1[[#This Row],[Français]],Tabelle1[[#This Row],[Deutsch]])))</f>
        <v>Prüfung ob das Produkt unter den Anwendungsbereich der Maschinenrichtlinie 2006/42/EG fällt</v>
      </c>
      <c r="D122" s="2" t="s">
        <v>530</v>
      </c>
      <c r="E122" s="2" t="s">
        <v>561</v>
      </c>
      <c r="F122" s="113" t="s">
        <v>224</v>
      </c>
    </row>
    <row r="123" spans="1:6" x14ac:dyDescent="0.3">
      <c r="A123" s="21" t="s">
        <v>7</v>
      </c>
      <c r="B123" s="20" t="s">
        <v>16</v>
      </c>
      <c r="C123" s="18" t="str">
        <f>IF(Setup!$C$2="x",Tabelle1[[#This Row],[Deutsch]],IF(Setup!$C$3="x",Tabelle1[[#This Row],[English]],IF(Setup!$C$4="x",Tabelle1[[#This Row],[Français]],Tabelle1[[#This Row],[Deutsch]])))</f>
        <v>Maschinenrichtlinie: Maschine</v>
      </c>
      <c r="D123" s="2" t="s">
        <v>86</v>
      </c>
      <c r="E123" s="2" t="s">
        <v>294</v>
      </c>
      <c r="F123" s="113" t="s">
        <v>224</v>
      </c>
    </row>
    <row r="124" spans="1:6" x14ac:dyDescent="0.3">
      <c r="A124" s="21" t="s">
        <v>7</v>
      </c>
      <c r="B124" s="20" t="s">
        <v>10</v>
      </c>
      <c r="C124" s="18" t="str">
        <f>IF(Setup!$C$2="x",Tabelle1[[#This Row],[Deutsch]],IF(Setup!$C$3="x",Tabelle1[[#This Row],[English]],IF(Setup!$C$4="x",Tabelle1[[#This Row],[Français]],Tabelle1[[#This Row],[Deutsch]])))</f>
        <v>ist eine Maschine nach Maschinenrichtlinie 2006/42/EG Artikel 2 a.</v>
      </c>
      <c r="D124" s="2" t="s">
        <v>259</v>
      </c>
      <c r="E124" s="2" t="s">
        <v>296</v>
      </c>
      <c r="F124" s="113" t="s">
        <v>224</v>
      </c>
    </row>
    <row r="125" spans="1:6" x14ac:dyDescent="0.3">
      <c r="A125" s="21" t="s">
        <v>7</v>
      </c>
      <c r="B125" s="20" t="s">
        <v>17</v>
      </c>
      <c r="C125" s="18" t="str">
        <f>IF(Setup!$C$2="x",Tabelle1[[#This Row],[Deutsch]],IF(Setup!$C$3="x",Tabelle1[[#This Row],[English]],IF(Setup!$C$4="x",Tabelle1[[#This Row],[Français]],Tabelle1[[#This Row],[Deutsch]])))</f>
        <v>besteht aus mehreren Teilen oder Vorrichtungen. Diese sind:</v>
      </c>
      <c r="D125" s="2" t="s">
        <v>13</v>
      </c>
      <c r="E125" s="2" t="s">
        <v>260</v>
      </c>
      <c r="F125" s="113" t="s">
        <v>224</v>
      </c>
    </row>
    <row r="126" spans="1:6" x14ac:dyDescent="0.3">
      <c r="A126" s="21" t="s">
        <v>7</v>
      </c>
      <c r="B126" s="20" t="s">
        <v>17</v>
      </c>
      <c r="C126" s="18" t="str">
        <f>IF(Setup!$C$2="x",Tabelle1[[#This Row],[Deutsch]],IF(Setup!$C$3="x",Tabelle1[[#This Row],[English]],IF(Setup!$C$4="x",Tabelle1[[#This Row],[Français]],Tabelle1[[#This Row],[Deutsch]])))</f>
        <v>- miteinander verbundene?</v>
      </c>
      <c r="D126" s="2" t="s">
        <v>129</v>
      </c>
      <c r="E126" s="23" t="s">
        <v>261</v>
      </c>
      <c r="F126" s="113" t="s">
        <v>224</v>
      </c>
    </row>
    <row r="127" spans="1:6" x14ac:dyDescent="0.3">
      <c r="A127" s="21" t="s">
        <v>7</v>
      </c>
      <c r="B127" s="20" t="s">
        <v>18</v>
      </c>
      <c r="C127" s="18" t="str">
        <f>IF(Setup!$C$2="x",Tabelle1[[#This Row],[Deutsch]],IF(Setup!$C$3="x",Tabelle1[[#This Row],[English]],IF(Setup!$C$4="x",Tabelle1[[#This Row],[Français]],Tabelle1[[#This Row],[Deutsch]])))</f>
        <v>- nur für Transportzwecke voneinander getrennt?</v>
      </c>
      <c r="D127" s="2" t="s">
        <v>130</v>
      </c>
      <c r="E127" s="23" t="s">
        <v>291</v>
      </c>
      <c r="F127" s="113" t="s">
        <v>224</v>
      </c>
    </row>
    <row r="128" spans="1:6" x14ac:dyDescent="0.3">
      <c r="A128" s="21"/>
      <c r="B128" s="20" t="s">
        <v>22</v>
      </c>
      <c r="C128" s="18" t="str">
        <f>IF(Setup!$C$2="x",Tabelle1[[#This Row],[Deutsch]],IF(Setup!$C$3="x",Tabelle1[[#This Row],[English]],IF(Setup!$C$4="x",Tabelle1[[#This Row],[Français]],Tabelle1[[#This Row],[Deutsch]])))</f>
        <v>hat mindestens ein bewegliches Teil oder bewegliche Vorrichtung?</v>
      </c>
      <c r="D128" s="2" t="s">
        <v>14</v>
      </c>
      <c r="E128" s="2" t="s">
        <v>262</v>
      </c>
      <c r="F128" s="113" t="s">
        <v>224</v>
      </c>
    </row>
    <row r="129" spans="1:6" ht="28.8" x14ac:dyDescent="0.3">
      <c r="A129" s="21"/>
      <c r="B129" s="20" t="s">
        <v>22</v>
      </c>
      <c r="C129" s="18" t="str">
        <f>IF(Setup!$C$2="x",Tabelle1[[#This Row],[Deutsch]],IF(Setup!$C$3="x",Tabelle1[[#This Row],[English]],IF(Setup!$C$4="x",Tabelle1[[#This Row],[Français]],Tabelle1[[#This Row],[Deutsch]])))</f>
        <v>ist für eine bestimmte Anwendung zusammengefügt und kann diese alleine sicher ausführen?</v>
      </c>
      <c r="D129" s="2" t="s">
        <v>264</v>
      </c>
      <c r="E129" s="2" t="s">
        <v>263</v>
      </c>
      <c r="F129" s="113" t="s">
        <v>224</v>
      </c>
    </row>
    <row r="130" spans="1:6" x14ac:dyDescent="0.3">
      <c r="A130" s="21"/>
      <c r="B130" s="20" t="s">
        <v>22</v>
      </c>
      <c r="C130" s="18" t="str">
        <f>IF(Setup!$C$2="x",Tabelle1[[#This Row],[Deutsch]],IF(Setup!$C$3="x",Tabelle1[[#This Row],[English]],IF(Setup!$C$4="x",Tabelle1[[#This Row],[Français]],Tabelle1[[#This Row],[Deutsch]])))</f>
        <v>erfüllt die Anforderung an sein Antriebssystem.</v>
      </c>
      <c r="D130" s="2" t="s">
        <v>266</v>
      </c>
      <c r="E130" s="2" t="s">
        <v>265</v>
      </c>
      <c r="F130" s="113" t="s">
        <v>224</v>
      </c>
    </row>
    <row r="131" spans="1:6" x14ac:dyDescent="0.3">
      <c r="A131" s="21"/>
      <c r="B131" s="20" t="s">
        <v>18</v>
      </c>
      <c r="C131" s="18" t="str">
        <f>IF(Setup!$C$2="x",Tabelle1[[#This Row],[Deutsch]],IF(Setup!$C$3="x",Tabelle1[[#This Row],[English]],IF(Setup!$C$4="x",Tabelle1[[#This Row],[Français]],Tabelle1[[#This Row],[Deutsch]])))</f>
        <v>- Das Produkt ist mit einem Antriebssystem ausgestattet?</v>
      </c>
      <c r="D131" s="2" t="s">
        <v>131</v>
      </c>
      <c r="E131" s="23" t="s">
        <v>267</v>
      </c>
      <c r="F131" s="113" t="s">
        <v>224</v>
      </c>
    </row>
    <row r="132" spans="1:6" x14ac:dyDescent="0.3">
      <c r="A132" s="21" t="s">
        <v>7</v>
      </c>
      <c r="B132" s="20" t="s">
        <v>20</v>
      </c>
      <c r="C132" s="18" t="str">
        <f>IF(Setup!$C$2="x",Tabelle1[[#This Row],[Deutsch]],IF(Setup!$C$3="x",Tabelle1[[#This Row],[English]],IF(Setup!$C$4="x",Tabelle1[[#This Row],[Français]],Tabelle1[[#This Row],[Deutsch]])))</f>
        <v>- Das Produkt ist für ein Antriebssystem vorgesehen?</v>
      </c>
      <c r="D132" s="2" t="s">
        <v>132</v>
      </c>
      <c r="E132" s="23" t="s">
        <v>268</v>
      </c>
      <c r="F132" s="113" t="s">
        <v>224</v>
      </c>
    </row>
    <row r="133" spans="1:6" x14ac:dyDescent="0.3">
      <c r="A133" s="21" t="s">
        <v>23</v>
      </c>
      <c r="B133" s="22"/>
      <c r="C133" s="18" t="str">
        <f>IF(Setup!$C$2="x",Tabelle1[[#This Row],[Deutsch]],IF(Setup!$C$3="x",Tabelle1[[#This Row],[English]],IF(Setup!$C$4="x",Tabelle1[[#This Row],[Français]],Tabelle1[[#This Row],[Deutsch]])))</f>
        <v>- Das benötigte Antriebssystem ist genau spezifiziert?</v>
      </c>
      <c r="D133" s="23" t="s">
        <v>269</v>
      </c>
      <c r="E133" s="23" t="s">
        <v>270</v>
      </c>
      <c r="F133" s="113" t="s">
        <v>224</v>
      </c>
    </row>
    <row r="134" spans="1:6" x14ac:dyDescent="0.3">
      <c r="A134" s="21" t="s">
        <v>23</v>
      </c>
      <c r="B134" s="22"/>
      <c r="C134" s="18" t="str">
        <f>IF(Setup!$C$2="x",Tabelle1[[#This Row],[Deutsch]],IF(Setup!$C$3="x",Tabelle1[[#This Row],[English]],IF(Setup!$C$4="x",Tabelle1[[#This Row],[Français]],Tabelle1[[#This Row],[Deutsch]])))</f>
        <v>- Antriebssystem ist unmittelbar eingesetzte menschliche Kraft?</v>
      </c>
      <c r="D134" s="2" t="s">
        <v>133</v>
      </c>
      <c r="E134" s="23" t="s">
        <v>272</v>
      </c>
      <c r="F134" s="113" t="s">
        <v>224</v>
      </c>
    </row>
    <row r="135" spans="1:6" x14ac:dyDescent="0.3">
      <c r="A135" s="21" t="s">
        <v>23</v>
      </c>
      <c r="B135" s="22"/>
      <c r="C135" s="18" t="str">
        <f>IF(Setup!$C$2="x",Tabelle1[[#This Row],[Deutsch]],IF(Setup!$C$3="x",Tabelle1[[#This Row],[English]],IF(Setup!$C$4="x",Tabelle1[[#This Row],[Français]],Tabelle1[[#This Row],[Deutsch]])))</f>
        <v>- Das Produkt ist (auch) für Hebevorgänge zusammengefügt?</v>
      </c>
      <c r="D135" s="23" t="s">
        <v>274</v>
      </c>
      <c r="E135" s="23" t="s">
        <v>273</v>
      </c>
      <c r="F135" s="113" t="s">
        <v>224</v>
      </c>
    </row>
    <row r="136" spans="1:6" x14ac:dyDescent="0.3">
      <c r="C136" s="18" t="str">
        <f>IF(Setup!$C$2="x",Tabelle1[[#This Row],[Deutsch]],IF(Setup!$C$3="x",Tabelle1[[#This Row],[English]],IF(Setup!$C$4="x",Tabelle1[[#This Row],[Français]],Tabelle1[[#This Row],[Deutsch]])))</f>
        <v>- Antriebssystem ist unmittelbar eingesetzte tierische Kraft?</v>
      </c>
      <c r="D136" s="2" t="s">
        <v>134</v>
      </c>
      <c r="E136" s="23" t="s">
        <v>275</v>
      </c>
      <c r="F136" s="113" t="s">
        <v>224</v>
      </c>
    </row>
    <row r="137" spans="1:6" ht="28.8" x14ac:dyDescent="0.3">
      <c r="A137" s="21" t="s">
        <v>7</v>
      </c>
      <c r="B137" s="22" t="s">
        <v>28</v>
      </c>
      <c r="C137" s="18" t="str">
        <f>IF(Setup!$C$2="x",Tabelle1[[#This Row],[Deutsch]],IF(Setup!$C$3="x",Tabelle1[[#This Row],[English]],IF(Setup!$C$4="x",Tabelle1[[#This Row],[Français]],Tabelle1[[#This Row],[Deutsch]])))</f>
        <v>erfüllt die Anforderungen an die Verbindungen zu Einsatzort, Energie und Antriebsquelle?</v>
      </c>
      <c r="D137" s="2" t="s">
        <v>564</v>
      </c>
      <c r="E137" s="2" t="s">
        <v>276</v>
      </c>
      <c r="F137" s="113" t="s">
        <v>224</v>
      </c>
    </row>
    <row r="138" spans="1:6" ht="28.8" x14ac:dyDescent="0.3">
      <c r="A138" s="21" t="s">
        <v>7</v>
      </c>
      <c r="B138" s="22" t="s">
        <v>28</v>
      </c>
      <c r="C138" s="18" t="str">
        <f>IF(Setup!$C$2="x",Tabelle1[[#This Row],[Deutsch]],IF(Setup!$C$3="x",Tabelle1[[#This Row],[English]],IF(Setup!$C$4="x",Tabelle1[[#This Row],[Français]],Tabelle1[[#This Row],[Deutsch]])))</f>
        <v>- Sind die Verbindungen zum Einsatzort / Energie / Antriebsquelle vorhanden?</v>
      </c>
      <c r="D138" s="23" t="s">
        <v>562</v>
      </c>
      <c r="E138" s="23" t="s">
        <v>278</v>
      </c>
      <c r="F138" s="113" t="s">
        <v>224</v>
      </c>
    </row>
    <row r="139" spans="1:6" ht="28.8" x14ac:dyDescent="0.3">
      <c r="A139" s="21" t="s">
        <v>7</v>
      </c>
      <c r="B139" s="22" t="s">
        <v>28</v>
      </c>
      <c r="C139" s="18" t="str">
        <f>IF(Setup!$C$2="x",Tabelle1[[#This Row],[Deutsch]],IF(Setup!$C$3="x",Tabelle1[[#This Row],[English]],IF(Setup!$C$4="x",Tabelle1[[#This Row],[Français]],Tabelle1[[#This Row],[Deutsch]])))</f>
        <v>- Sind die Verbindungen zum Einsatzort / Energie / Antriebsquelle in der Betriebsanleitung genau spezifiziert?</v>
      </c>
      <c r="D139" s="23" t="s">
        <v>563</v>
      </c>
      <c r="E139" s="23" t="s">
        <v>277</v>
      </c>
      <c r="F139" s="113" t="s">
        <v>224</v>
      </c>
    </row>
    <row r="140" spans="1:6" x14ac:dyDescent="0.3">
      <c r="A140" s="21" t="s">
        <v>7</v>
      </c>
      <c r="B140" s="22" t="s">
        <v>28</v>
      </c>
      <c r="C140" s="18" t="str">
        <f>IF(Setup!$C$2="x",Tabelle1[[#This Row],[Deutsch]],IF(Setup!$C$3="x",Tabelle1[[#This Row],[English]],IF(Setup!$C$4="x",Tabelle1[[#This Row],[Français]],Tabelle1[[#This Row],[Deutsch]])))</f>
        <v>muss nicht eingebaut werden oder ist einbaufertig?</v>
      </c>
      <c r="D140" s="2" t="s">
        <v>21</v>
      </c>
      <c r="E140" s="2" t="s">
        <v>279</v>
      </c>
      <c r="F140" s="113" t="s">
        <v>224</v>
      </c>
    </row>
    <row r="141" spans="1:6" x14ac:dyDescent="0.3">
      <c r="A141" s="21" t="s">
        <v>7</v>
      </c>
      <c r="B141" s="22" t="s">
        <v>28</v>
      </c>
      <c r="C141" s="18" t="str">
        <f>IF(Setup!$C$2="x",Tabelle1[[#This Row],[Deutsch]],IF(Setup!$C$3="x",Tabelle1[[#This Row],[English]],IF(Setup!$C$4="x",Tabelle1[[#This Row],[Français]],Tabelle1[[#This Row],[Deutsch]])))</f>
        <v>- Das Produkt muss eingebaut werden?</v>
      </c>
      <c r="D141" s="2" t="s">
        <v>135</v>
      </c>
      <c r="E141" s="23" t="s">
        <v>280</v>
      </c>
      <c r="F141" s="113" t="s">
        <v>224</v>
      </c>
    </row>
    <row r="142" spans="1:6" ht="28.8" x14ac:dyDescent="0.3">
      <c r="A142" s="21" t="s">
        <v>7</v>
      </c>
      <c r="B142" s="22" t="s">
        <v>28</v>
      </c>
      <c r="C142" s="18" t="str">
        <f>IF(Setup!$C$2="x",Tabelle1[[#This Row],[Deutsch]],IF(Setup!$C$3="x",Tabelle1[[#This Row],[English]],IF(Setup!$C$4="x",Tabelle1[[#This Row],[Français]],Tabelle1[[#This Row],[Deutsch]])))</f>
        <v>- Das Produkt ist erst nach Anbringung auf einem Beförderungsmittel oder Installation in einem Gebäude oder Bauwerk funktionsfähig?</v>
      </c>
      <c r="D142" s="2" t="s">
        <v>136</v>
      </c>
      <c r="E142" s="23" t="s">
        <v>281</v>
      </c>
      <c r="F142" s="113" t="s">
        <v>224</v>
      </c>
    </row>
    <row r="143" spans="1:6" x14ac:dyDescent="0.3">
      <c r="A143" s="21" t="s">
        <v>7</v>
      </c>
      <c r="B143" s="22" t="s">
        <v>28</v>
      </c>
      <c r="C143" s="18" t="str">
        <f>IF(Setup!$C$2="x",Tabelle1[[#This Row],[Deutsch]],IF(Setup!$C$3="x",Tabelle1[[#This Row],[English]],IF(Setup!$C$4="x",Tabelle1[[#This Row],[Français]],Tabelle1[[#This Row],[Deutsch]])))</f>
        <v>- Ist die Anbringung oder Installation in der Betriebsanleitung genau spezifiziert?</v>
      </c>
      <c r="D143" s="2" t="s">
        <v>137</v>
      </c>
      <c r="E143" s="23" t="s">
        <v>282</v>
      </c>
      <c r="F143" s="113" t="s">
        <v>224</v>
      </c>
    </row>
    <row r="144" spans="1:6" ht="57.6" x14ac:dyDescent="0.3">
      <c r="C144" s="18" t="str">
        <f>IF(Setup!$C$2="x",Tabelle1[[#This Row],[Deutsch]],IF(Setup!$C$3="x",Tabelle1[[#This Row],[English]],IF(Setup!$C$4="x",Tabelle1[[#This Row],[Français]],Tabelle1[[#This Row],[Deutsch]])))</f>
        <v>besteht aus mehreren Maschine nach Maschinenrichtlinie 2006/42/EG Artikel 2 a) und / oder unvollständigen Maschine nach Maschinenrichtlinie 2006/42/EG Artikel 2 g), die, damit sie zusammenwirken, so angeordnet sind und betätigt werden, dass sie als Gesamtheit funktionieren?</v>
      </c>
      <c r="D144" s="2" t="s">
        <v>19</v>
      </c>
      <c r="E144" s="2" t="s">
        <v>283</v>
      </c>
      <c r="F144" s="113" t="s">
        <v>224</v>
      </c>
    </row>
    <row r="145" spans="1:6" ht="28.8" x14ac:dyDescent="0.3">
      <c r="A145" s="21" t="s">
        <v>7</v>
      </c>
      <c r="B145" s="22" t="s">
        <v>101</v>
      </c>
      <c r="C145" s="18" t="str">
        <f>IF(Setup!$C$2="x",Tabelle1[[#This Row],[Deutsch]],IF(Setup!$C$3="x",Tabelle1[[#This Row],[English]],IF(Setup!$C$4="x",Tabelle1[[#This Row],[Français]],Tabelle1[[#This Row],[Deutsch]])))</f>
        <v>- Ist eine produktionstechnische Verknüpfung der einzelnen (unvollständigen) Maschinen vorhanden?</v>
      </c>
      <c r="D145" s="2" t="s">
        <v>138</v>
      </c>
      <c r="E145" s="23" t="s">
        <v>284</v>
      </c>
      <c r="F145" s="113" t="s">
        <v>224</v>
      </c>
    </row>
    <row r="146" spans="1:6" x14ac:dyDescent="0.3">
      <c r="A146" s="21" t="s">
        <v>7</v>
      </c>
      <c r="B146" s="22" t="s">
        <v>101</v>
      </c>
      <c r="C146" s="18" t="str">
        <f>IF(Setup!$C$2="x",Tabelle1[[#This Row],[Deutsch]],IF(Setup!$C$3="x",Tabelle1[[#This Row],[English]],IF(Setup!$C$4="x",Tabelle1[[#This Row],[Français]],Tabelle1[[#This Row],[Deutsch]])))</f>
        <v>- Sind die (unvollständigen) Maschinen steuerungstechnisch verknüpft?</v>
      </c>
      <c r="D146" s="2" t="s">
        <v>139</v>
      </c>
      <c r="E146" s="23" t="s">
        <v>285</v>
      </c>
      <c r="F146" s="113" t="s">
        <v>224</v>
      </c>
    </row>
    <row r="147" spans="1:6" ht="43.2" x14ac:dyDescent="0.3">
      <c r="A147" s="21" t="s">
        <v>7</v>
      </c>
      <c r="B147" s="22" t="s">
        <v>101</v>
      </c>
      <c r="C147" s="18" t="str">
        <f>IF(Setup!$C$2="x",Tabelle1[[#This Row],[Deutsch]],IF(Setup!$C$3="x",Tabelle1[[#This Row],[English]],IF(Setup!$C$4="x",Tabelle1[[#This Row],[Français]],Tabelle1[[#This Row],[Deutsch]])))</f>
        <v>- Führt ein Ereignis bei einer (unvollständigen) Maschine zu einer Gefährdung bei einer Anderen? (Z.B. muss im Rahmen einer Wartung auch ein anderer Teil stillgelegt werden.)</v>
      </c>
      <c r="D147" s="2" t="s">
        <v>140</v>
      </c>
      <c r="E147" s="23" t="s">
        <v>292</v>
      </c>
      <c r="F147" s="113" t="s">
        <v>224</v>
      </c>
    </row>
    <row r="148" spans="1:6" x14ac:dyDescent="0.3">
      <c r="A148" s="21" t="s">
        <v>7</v>
      </c>
      <c r="B148" s="22" t="s">
        <v>101</v>
      </c>
      <c r="C148" s="18" t="str">
        <f>IF(Setup!$C$2="x",Tabelle1[[#This Row],[Deutsch]],IF(Setup!$C$3="x",Tabelle1[[#This Row],[English]],IF(Setup!$C$4="x",Tabelle1[[#This Row],[Français]],Tabelle1[[#This Row],[Deutsch]])))</f>
        <v>Maschinenrichtlinie: unvollständige Maschine</v>
      </c>
      <c r="D148" s="2" t="s">
        <v>87</v>
      </c>
      <c r="E148" s="2" t="s">
        <v>293</v>
      </c>
      <c r="F148" s="113" t="s">
        <v>224</v>
      </c>
    </row>
    <row r="149" spans="1:6" ht="28.8" x14ac:dyDescent="0.3">
      <c r="A149" s="21" t="s">
        <v>7</v>
      </c>
      <c r="B149" s="22" t="s">
        <v>101</v>
      </c>
      <c r="C149" s="18" t="str">
        <f>IF(Setup!$C$2="x",Tabelle1[[#This Row],[Deutsch]],IF(Setup!$C$3="x",Tabelle1[[#This Row],[English]],IF(Setup!$C$4="x",Tabelle1[[#This Row],[Français]],Tabelle1[[#This Row],[Deutsch]])))</f>
        <v>ist eine unvollständige Maschine nach Maschinenrichtlinie 2006/42/EG Artikel 2 g).</v>
      </c>
      <c r="D149" s="2" t="s">
        <v>24</v>
      </c>
      <c r="E149" s="2" t="s">
        <v>295</v>
      </c>
      <c r="F149" s="113" t="s">
        <v>224</v>
      </c>
    </row>
    <row r="150" spans="1:6" x14ac:dyDescent="0.3">
      <c r="A150" s="21" t="s">
        <v>7</v>
      </c>
      <c r="B150" s="22" t="s">
        <v>101</v>
      </c>
      <c r="C150" s="18" t="str">
        <f>IF(Setup!$C$2="x",Tabelle1[[#This Row],[Deutsch]],IF(Setup!$C$3="x",Tabelle1[[#This Row],[English]],IF(Setup!$C$4="x",Tabelle1[[#This Row],[Français]],Tabelle1[[#This Row],[Deutsch]])))</f>
        <v>bildet fast eine Maschine.</v>
      </c>
      <c r="D150" s="2" t="s">
        <v>26</v>
      </c>
      <c r="E150" s="2" t="s">
        <v>297</v>
      </c>
      <c r="F150" s="113" t="s">
        <v>224</v>
      </c>
    </row>
    <row r="151" spans="1:6" ht="28.8" x14ac:dyDescent="0.3">
      <c r="A151" s="21" t="s">
        <v>7</v>
      </c>
      <c r="B151" s="22" t="s">
        <v>101</v>
      </c>
      <c r="C151" s="18" t="str">
        <f>IF(Setup!$C$2="x",Tabelle1[[#This Row],[Deutsch]],IF(Setup!$C$3="x",Tabelle1[[#This Row],[English]],IF(Setup!$C$4="x",Tabelle1[[#This Row],[Français]],Tabelle1[[#This Row],[Deutsch]])))</f>
        <v>kann seine bestimmte Anwendung [Übersetzungsfehler in deutscher Fassung] nicht alleine (sicher) ausführen.</v>
      </c>
      <c r="D151" s="2" t="s">
        <v>85</v>
      </c>
      <c r="E151" s="2" t="s">
        <v>298</v>
      </c>
      <c r="F151" s="113" t="s">
        <v>224</v>
      </c>
    </row>
    <row r="152" spans="1:6" ht="28.8" x14ac:dyDescent="0.3">
      <c r="A152" s="19" t="s">
        <v>65</v>
      </c>
      <c r="B152" s="22" t="s">
        <v>103</v>
      </c>
      <c r="C152" s="18" t="str">
        <f>IF(Setup!$C$2="x",Tabelle1[[#This Row],[Deutsch]],IF(Setup!$C$3="x",Tabelle1[[#This Row],[English]],IF(Setup!$C$4="x",Tabelle1[[#This Row],[Français]],Tabelle1[[#This Row],[Deutsch]])))</f>
        <v>ist für den Zusammenbau bestimmt und zwar:</v>
      </c>
      <c r="D152" s="2" t="s">
        <v>27</v>
      </c>
      <c r="E152" s="2" t="s">
        <v>299</v>
      </c>
      <c r="F152" s="113" t="s">
        <v>224</v>
      </c>
    </row>
    <row r="153" spans="1:6" ht="28.8" x14ac:dyDescent="0.3">
      <c r="A153" s="19" t="s">
        <v>65</v>
      </c>
      <c r="B153" s="22" t="s">
        <v>103</v>
      </c>
      <c r="C153" s="18" t="str">
        <f>IF(Setup!$C$2="x",Tabelle1[[#This Row],[Deutsch]],IF(Setup!$C$3="x",Tabelle1[[#This Row],[English]],IF(Setup!$C$4="x",Tabelle1[[#This Row],[Français]],Tabelle1[[#This Row],[Deutsch]])))</f>
        <v>- für den Zusammenbau mit anderen Maschinen</v>
      </c>
      <c r="D153" s="2" t="s">
        <v>141</v>
      </c>
      <c r="E153" s="23" t="s">
        <v>300</v>
      </c>
      <c r="F153" s="113" t="s">
        <v>224</v>
      </c>
    </row>
    <row r="154" spans="1:6" ht="28.8" x14ac:dyDescent="0.3">
      <c r="A154" s="21" t="s">
        <v>105</v>
      </c>
      <c r="B154" s="22" t="s">
        <v>106</v>
      </c>
      <c r="C154" s="18" t="str">
        <f>IF(Setup!$C$2="x",Tabelle1[[#This Row],[Deutsch]],IF(Setup!$C$3="x",Tabelle1[[#This Row],[English]],IF(Setup!$C$4="x",Tabelle1[[#This Row],[Français]],Tabelle1[[#This Row],[Deutsch]])))</f>
        <v>- für den Zusammenbau mit anderen unvollständigen Maschinen</v>
      </c>
      <c r="D154" s="2" t="s">
        <v>142</v>
      </c>
      <c r="E154" s="23" t="s">
        <v>301</v>
      </c>
      <c r="F154" s="113" t="s">
        <v>224</v>
      </c>
    </row>
    <row r="155" spans="1:6" x14ac:dyDescent="0.3">
      <c r="C155" s="18" t="str">
        <f>IF(Setup!$C$2="x",Tabelle1[[#This Row],[Deutsch]],IF(Setup!$C$3="x",Tabelle1[[#This Row],[English]],IF(Setup!$C$4="x",Tabelle1[[#This Row],[Français]],Tabelle1[[#This Row],[Deutsch]])))</f>
        <v>- für den Zusammenbau mit anderen Ausrüstungen</v>
      </c>
      <c r="D155" s="2" t="s">
        <v>143</v>
      </c>
      <c r="E155" s="23" t="s">
        <v>302</v>
      </c>
      <c r="F155" s="113" t="s">
        <v>224</v>
      </c>
    </row>
    <row r="156" spans="1:6" x14ac:dyDescent="0.3">
      <c r="A156" s="21" t="s">
        <v>7</v>
      </c>
      <c r="B156" s="22" t="s">
        <v>92</v>
      </c>
      <c r="C156" s="18" t="str">
        <f>IF(Setup!$C$2="x",Tabelle1[[#This Row],[Deutsch]],IF(Setup!$C$3="x",Tabelle1[[#This Row],[English]],IF(Setup!$C$4="x",Tabelle1[[#This Row],[Français]],Tabelle1[[#This Row],[Deutsch]])))</f>
        <v>Maschinenrichtlinie: auswechselbare Ausrüstung</v>
      </c>
      <c r="D156" s="2" t="s">
        <v>100</v>
      </c>
      <c r="E156" s="2" t="s">
        <v>303</v>
      </c>
      <c r="F156" s="113" t="s">
        <v>224</v>
      </c>
    </row>
    <row r="157" spans="1:6" ht="28.8" x14ac:dyDescent="0.3">
      <c r="A157" s="21" t="s">
        <v>7</v>
      </c>
      <c r="B157" s="22" t="s">
        <v>92</v>
      </c>
      <c r="C157" s="18" t="str">
        <f>IF(Setup!$C$2="x",Tabelle1[[#This Row],[Deutsch]],IF(Setup!$C$3="x",Tabelle1[[#This Row],[English]],IF(Setup!$C$4="x",Tabelle1[[#This Row],[Français]],Tabelle1[[#This Row],[Deutsch]])))</f>
        <v>ist eine auswechselbare Ausrüstung nach Maschinenrichtlinie 2006/42/EG Artikel 2 b).</v>
      </c>
      <c r="D157" s="2" t="s">
        <v>102</v>
      </c>
      <c r="E157" s="2" t="s">
        <v>295</v>
      </c>
      <c r="F157" s="113" t="s">
        <v>224</v>
      </c>
    </row>
    <row r="158" spans="1:6" ht="28.8" x14ac:dyDescent="0.3">
      <c r="A158" s="21" t="s">
        <v>7</v>
      </c>
      <c r="B158" s="22" t="s">
        <v>92</v>
      </c>
      <c r="C158" s="18" t="str">
        <f>IF(Setup!$C$2="x",Tabelle1[[#This Row],[Deutsch]],IF(Setup!$C$3="x",Tabelle1[[#This Row],[English]],IF(Setup!$C$4="x",Tabelle1[[#This Row],[Français]],Tabelle1[[#This Row],[Deutsch]])))</f>
        <v>ist eine Vorrichtung die zum Zusammenbau mit Maschinen oder an Zugmaschinen gedacht ist.</v>
      </c>
      <c r="D158" s="2" t="s">
        <v>312</v>
      </c>
      <c r="E158" s="2" t="s">
        <v>314</v>
      </c>
      <c r="F158" s="113" t="s">
        <v>224</v>
      </c>
    </row>
    <row r="159" spans="1:6" ht="28.8" x14ac:dyDescent="0.3">
      <c r="A159" s="21" t="s">
        <v>7</v>
      </c>
      <c r="B159" s="22" t="s">
        <v>92</v>
      </c>
      <c r="C159" s="18" t="str">
        <f>IF(Setup!$C$2="x",Tabelle1[[#This Row],[Deutsch]],IF(Setup!$C$3="x",Tabelle1[[#This Row],[English]],IF(Setup!$C$4="x",Tabelle1[[#This Row],[Français]],Tabelle1[[#This Row],[Deutsch]])))</f>
        <v>kann nach der Inbetriebnahme der Maschine/Zugmaschine an dieser angebracht werden.</v>
      </c>
      <c r="D159" s="2" t="s">
        <v>315</v>
      </c>
      <c r="E159" s="2" t="s">
        <v>318</v>
      </c>
      <c r="F159" s="113" t="s">
        <v>224</v>
      </c>
    </row>
    <row r="160" spans="1:6" x14ac:dyDescent="0.3">
      <c r="A160" s="21" t="s">
        <v>7</v>
      </c>
      <c r="B160" s="22" t="s">
        <v>92</v>
      </c>
      <c r="C160" s="18" t="str">
        <f>IF(Setup!$C$2="x",Tabelle1[[#This Row],[Deutsch]],IF(Setup!$C$3="x",Tabelle1[[#This Row],[English]],IF(Setup!$C$4="x",Tabelle1[[#This Row],[Français]],Tabelle1[[#This Row],[Deutsch]])))</f>
        <v>kann durch den Bediener der Maschine/Zugmaschine angebracht werden.</v>
      </c>
      <c r="D160" s="2" t="s">
        <v>316</v>
      </c>
      <c r="E160" s="2" t="s">
        <v>317</v>
      </c>
      <c r="F160" s="113" t="s">
        <v>224</v>
      </c>
    </row>
    <row r="161" spans="1:6" x14ac:dyDescent="0.3">
      <c r="C161" s="18" t="str">
        <f>IF(Setup!$C$2="x",Tabelle1[[#This Row],[Deutsch]],IF(Setup!$C$3="x",Tabelle1[[#This Row],[English]],IF(Setup!$C$4="x",Tabelle1[[#This Row],[Français]],Tabelle1[[#This Row],[Deutsch]])))</f>
        <v>ändert die Funktion der Maschine/Zugmaschine, an der es angebracht wird.</v>
      </c>
      <c r="D161" s="2" t="s">
        <v>460</v>
      </c>
      <c r="E161" s="2" t="s">
        <v>320</v>
      </c>
      <c r="F161" s="113" t="s">
        <v>224</v>
      </c>
    </row>
    <row r="162" spans="1:6" x14ac:dyDescent="0.3">
      <c r="A162" s="21" t="s">
        <v>7</v>
      </c>
      <c r="B162" s="22" t="s">
        <v>115</v>
      </c>
      <c r="C162" s="18" t="str">
        <f>IF(Setup!$C$2="x",Tabelle1[[#This Row],[Deutsch]],IF(Setup!$C$3="x",Tabelle1[[#This Row],[English]],IF(Setup!$C$4="x",Tabelle1[[#This Row],[Français]],Tabelle1[[#This Row],[Deutsch]])))</f>
        <v>erweitert die Funktion der Maschine/Zugmaschine, an der es angebracht wird.</v>
      </c>
      <c r="D162" s="2" t="s">
        <v>313</v>
      </c>
      <c r="E162" s="2" t="s">
        <v>319</v>
      </c>
      <c r="F162" s="113" t="s">
        <v>224</v>
      </c>
    </row>
    <row r="163" spans="1:6" x14ac:dyDescent="0.3">
      <c r="A163" s="21" t="s">
        <v>7</v>
      </c>
      <c r="B163" s="22" t="s">
        <v>114</v>
      </c>
      <c r="C163" s="18" t="str">
        <f>IF(Setup!$C$2="x",Tabelle1[[#This Row],[Deutsch]],IF(Setup!$C$3="x",Tabelle1[[#This Row],[English]],IF(Setup!$C$4="x",Tabelle1[[#This Row],[Français]],Tabelle1[[#This Row],[Deutsch]])))</f>
        <v>ist ein Werkzeug.</v>
      </c>
      <c r="D163" s="2" t="s">
        <v>325</v>
      </c>
      <c r="E163" s="2" t="s">
        <v>321</v>
      </c>
      <c r="F163" s="113" t="s">
        <v>224</v>
      </c>
    </row>
    <row r="164" spans="1:6" x14ac:dyDescent="0.3">
      <c r="A164" s="21" t="s">
        <v>7</v>
      </c>
      <c r="B164" s="22" t="s">
        <v>116</v>
      </c>
      <c r="C164" s="18" t="str">
        <f>IF(Setup!$C$2="x",Tabelle1[[#This Row],[Deutsch]],IF(Setup!$C$3="x",Tabelle1[[#This Row],[English]],IF(Setup!$C$4="x",Tabelle1[[#This Row],[Français]],Tabelle1[[#This Row],[Deutsch]])))</f>
        <v>ist eine Maschine.</v>
      </c>
      <c r="D164" s="2" t="s">
        <v>187</v>
      </c>
      <c r="E164" s="2" t="s">
        <v>322</v>
      </c>
      <c r="F164" s="113" t="s">
        <v>224</v>
      </c>
    </row>
    <row r="165" spans="1:6" x14ac:dyDescent="0.3">
      <c r="A165" s="21" t="s">
        <v>7</v>
      </c>
      <c r="B165" s="22" t="s">
        <v>115</v>
      </c>
      <c r="C165" s="18" t="str">
        <f>IF(Setup!$C$2="x",Tabelle1[[#This Row],[Deutsch]],IF(Setup!$C$3="x",Tabelle1[[#This Row],[English]],IF(Setup!$C$4="x",Tabelle1[[#This Row],[Français]],Tabelle1[[#This Row],[Deutsch]])))</f>
        <v>ist eine unvollständige Maschine.</v>
      </c>
      <c r="D165" s="2" t="s">
        <v>324</v>
      </c>
      <c r="E165" s="2" t="s">
        <v>323</v>
      </c>
      <c r="F165" s="113" t="s">
        <v>224</v>
      </c>
    </row>
    <row r="166" spans="1:6" x14ac:dyDescent="0.3">
      <c r="A166" s="21" t="s">
        <v>7</v>
      </c>
      <c r="B166" s="22" t="s">
        <v>115</v>
      </c>
      <c r="C166" s="18" t="str">
        <f>IF(Setup!$C$2="x",Tabelle1[[#This Row],[Deutsch]],IF(Setup!$C$3="x",Tabelle1[[#This Row],[English]],IF(Setup!$C$4="x",Tabelle1[[#This Row],[Français]],Tabelle1[[#This Row],[Deutsch]])))</f>
        <v>steht in direkter Berührung mit dem zu bearbeitenden Gegenstand.</v>
      </c>
      <c r="D166" s="2" t="s">
        <v>104</v>
      </c>
      <c r="E166" s="2" t="s">
        <v>326</v>
      </c>
      <c r="F166" s="113" t="s">
        <v>224</v>
      </c>
    </row>
    <row r="167" spans="1:6" x14ac:dyDescent="0.3">
      <c r="A167" s="21" t="s">
        <v>7</v>
      </c>
      <c r="B167" s="22" t="s">
        <v>115</v>
      </c>
      <c r="C167" s="18" t="str">
        <f>IF(Setup!$C$2="x",Tabelle1[[#This Row],[Deutsch]],IF(Setup!$C$3="x",Tabelle1[[#This Row],[English]],IF(Setup!$C$4="x",Tabelle1[[#This Row],[Français]],Tabelle1[[#This Row],[Deutsch]])))</f>
        <v>Maschinenrichtlinie: Sicherheitsbauteil</v>
      </c>
      <c r="D167" s="2" t="s">
        <v>91</v>
      </c>
      <c r="E167" s="2" t="s">
        <v>304</v>
      </c>
      <c r="F167" s="113" t="s">
        <v>224</v>
      </c>
    </row>
    <row r="168" spans="1:6" x14ac:dyDescent="0.3">
      <c r="A168" s="21" t="s">
        <v>7</v>
      </c>
      <c r="B168" s="22" t="s">
        <v>115</v>
      </c>
      <c r="C168" s="18" t="str">
        <f>IF(Setup!$C$2="x",Tabelle1[[#This Row],[Deutsch]],IF(Setup!$C$3="x",Tabelle1[[#This Row],[English]],IF(Setup!$C$4="x",Tabelle1[[#This Row],[Français]],Tabelle1[[#This Row],[Deutsch]])))</f>
        <v>ist ein Sicherheitsbauteil nach Maschinenrichtlinie 2006/42/EG Artikel 2 c).</v>
      </c>
      <c r="D168" s="2" t="s">
        <v>93</v>
      </c>
      <c r="E168" s="2" t="s">
        <v>308</v>
      </c>
      <c r="F168" s="113" t="s">
        <v>224</v>
      </c>
    </row>
    <row r="169" spans="1:6" ht="43.2" x14ac:dyDescent="0.3">
      <c r="A169" s="21" t="s">
        <v>7</v>
      </c>
      <c r="B169" s="22" t="s">
        <v>115</v>
      </c>
      <c r="C169" s="18" t="str">
        <f>IF(Setup!$C$2="x",Tabelle1[[#This Row],[Deutsch]],IF(Setup!$C$3="x",Tabelle1[[#This Row],[English]],IF(Setup!$C$4="x",Tabelle1[[#This Row],[Français]],Tabelle1[[#This Row],[Deutsch]])))</f>
        <v>dient zur Gewährleistung einer Sicherheitsfunktion.
und
gefährdet Personen bei dessen Ausfall oder Fehlfunktion.</v>
      </c>
      <c r="D169" s="2" t="s">
        <v>461</v>
      </c>
      <c r="E169" s="2" t="s">
        <v>327</v>
      </c>
      <c r="F169" s="113" t="s">
        <v>224</v>
      </c>
    </row>
    <row r="170" spans="1:6" x14ac:dyDescent="0.3">
      <c r="A170" s="21" t="s">
        <v>7</v>
      </c>
      <c r="B170" s="22" t="s">
        <v>115</v>
      </c>
      <c r="C170" s="18" t="str">
        <f>IF(Setup!$C$2="x",Tabelle1[[#This Row],[Deutsch]],IF(Setup!$C$3="x",Tabelle1[[#This Row],[English]],IF(Setup!$C$4="x",Tabelle1[[#This Row],[Français]],Tabelle1[[#This Row],[Deutsch]])))</f>
        <v>wird gesondert in Verkehr gebracht.</v>
      </c>
      <c r="D170" s="2" t="s">
        <v>94</v>
      </c>
      <c r="E170" s="2" t="s">
        <v>328</v>
      </c>
      <c r="F170" s="113" t="s">
        <v>224</v>
      </c>
    </row>
    <row r="171" spans="1:6" x14ac:dyDescent="0.3">
      <c r="A171" s="21" t="s">
        <v>7</v>
      </c>
      <c r="B171" s="22" t="s">
        <v>114</v>
      </c>
      <c r="C171" s="18" t="str">
        <f>IF(Setup!$C$2="x",Tabelle1[[#This Row],[Deutsch]],IF(Setup!$C$3="x",Tabelle1[[#This Row],[English]],IF(Setup!$C$4="x",Tabelle1[[#This Row],[Français]],Tabelle1[[#This Row],[Deutsch]])))</f>
        <v>ist für das Funktionieren der Maschine nicht erforderlich.</v>
      </c>
      <c r="D171" s="2" t="s">
        <v>95</v>
      </c>
      <c r="E171" s="2" t="s">
        <v>329</v>
      </c>
      <c r="F171" s="113" t="s">
        <v>224</v>
      </c>
    </row>
    <row r="172" spans="1:6" ht="28.8" x14ac:dyDescent="0.3">
      <c r="A172" s="21" t="s">
        <v>7</v>
      </c>
      <c r="B172" s="22" t="s">
        <v>114</v>
      </c>
      <c r="C172" s="18" t="str">
        <f>IF(Setup!$C$2="x",Tabelle1[[#This Row],[Deutsch]],IF(Setup!$C$3="x",Tabelle1[[#This Row],[English]],IF(Setup!$C$4="x",Tabelle1[[#This Row],[Français]],Tabelle1[[#This Row],[Deutsch]])))</f>
        <v>kann durch für das Funktionieren der Maschine übliche Bauteile ersetzt werden.</v>
      </c>
      <c r="D172" s="2" t="s">
        <v>96</v>
      </c>
      <c r="E172" s="2" t="s">
        <v>330</v>
      </c>
      <c r="F172" s="113" t="s">
        <v>224</v>
      </c>
    </row>
    <row r="173" spans="1:6" x14ac:dyDescent="0.3">
      <c r="A173" s="21" t="s">
        <v>7</v>
      </c>
      <c r="B173" s="22" t="s">
        <v>114</v>
      </c>
      <c r="C173" s="18" t="str">
        <f>IF(Setup!$C$2="x",Tabelle1[[#This Row],[Deutsch]],IF(Setup!$C$3="x",Tabelle1[[#This Row],[English]],IF(Setup!$C$4="x",Tabelle1[[#This Row],[Français]],Tabelle1[[#This Row],[Deutsch]])))</f>
        <v>Maschinenrichtlinie: Lastaufnahmemittel und Ketten/Seile/Gurte</v>
      </c>
      <c r="D173" s="2" t="s">
        <v>107</v>
      </c>
      <c r="E173" s="2" t="s">
        <v>305</v>
      </c>
      <c r="F173" s="113" t="s">
        <v>224</v>
      </c>
    </row>
    <row r="174" spans="1:6" x14ac:dyDescent="0.3">
      <c r="C174" s="18" t="str">
        <f>IF(Setup!$C$2="x",Tabelle1[[#This Row],[Deutsch]],IF(Setup!$C$3="x",Tabelle1[[#This Row],[English]],IF(Setup!$C$4="x",Tabelle1[[#This Row],[Français]],Tabelle1[[#This Row],[Deutsch]])))</f>
        <v>ist ein Lastaufnahmemittel nach Maschinenrichtlinie 2006/42/EG Artikel 2 d).</v>
      </c>
      <c r="D174" s="2" t="s">
        <v>108</v>
      </c>
      <c r="E174" s="2" t="s">
        <v>309</v>
      </c>
      <c r="F174" s="113" t="s">
        <v>224</v>
      </c>
    </row>
    <row r="175" spans="1:6" x14ac:dyDescent="0.3">
      <c r="A175" s="21" t="s">
        <v>7</v>
      </c>
      <c r="B175" s="22" t="s">
        <v>126</v>
      </c>
      <c r="C175" s="18" t="str">
        <f>IF(Setup!$C$2="x",Tabelle1[[#This Row],[Deutsch]],IF(Setup!$C$3="x",Tabelle1[[#This Row],[English]],IF(Setup!$C$4="x",Tabelle1[[#This Row],[Français]],Tabelle1[[#This Row],[Deutsch]])))</f>
        <v>ist Kette, Seil oder Gurt nach Maschinenrichtlinie 2006/42/EG Artikel 2 e).</v>
      </c>
      <c r="D175" s="2" t="s">
        <v>109</v>
      </c>
      <c r="E175" s="2" t="s">
        <v>310</v>
      </c>
      <c r="F175" s="113" t="s">
        <v>224</v>
      </c>
    </row>
    <row r="176" spans="1:6" x14ac:dyDescent="0.3">
      <c r="A176" s="21" t="s">
        <v>7</v>
      </c>
      <c r="B176" s="22" t="s">
        <v>126</v>
      </c>
      <c r="C176" s="18" t="str">
        <f>IF(Setup!$C$2="x",Tabelle1[[#This Row],[Deutsch]],IF(Setup!$C$3="x",Tabelle1[[#This Row],[English]],IF(Setup!$C$4="x",Tabelle1[[#This Row],[Français]],Tabelle1[[#This Row],[Deutsch]])))</f>
        <v>wird in Verbindung mit Halten oder Heben einer Last eingesetzt.</v>
      </c>
      <c r="D176" s="2" t="s">
        <v>120</v>
      </c>
      <c r="E176" s="2" t="s">
        <v>331</v>
      </c>
      <c r="F176" s="113" t="s">
        <v>224</v>
      </c>
    </row>
    <row r="177" spans="1:6" x14ac:dyDescent="0.3">
      <c r="A177" s="21" t="s">
        <v>7</v>
      </c>
      <c r="B177" s="22" t="s">
        <v>126</v>
      </c>
      <c r="C177" s="18" t="str">
        <f>IF(Setup!$C$2="x",Tabelle1[[#This Row],[Deutsch]],IF(Setup!$C$3="x",Tabelle1[[#This Row],[English]],IF(Setup!$C$4="x",Tabelle1[[#This Row],[Français]],Tabelle1[[#This Row],[Deutsch]])))</f>
        <v>ist ein Bestandteil des gesamten Hebezeugs.</v>
      </c>
      <c r="D177" s="2" t="s">
        <v>121</v>
      </c>
      <c r="E177" s="2" t="s">
        <v>332</v>
      </c>
      <c r="F177" s="113" t="s">
        <v>224</v>
      </c>
    </row>
    <row r="178" spans="1:6" x14ac:dyDescent="0.3">
      <c r="A178" s="21" t="s">
        <v>7</v>
      </c>
      <c r="B178" s="22" t="s">
        <v>126</v>
      </c>
      <c r="C178" s="18" t="str">
        <f>IF(Setup!$C$2="x",Tabelle1[[#This Row],[Deutsch]],IF(Setup!$C$3="x",Tabelle1[[#This Row],[English]],IF(Setup!$C$4="x",Tabelle1[[#This Row],[Français]],Tabelle1[[#This Row],[Deutsch]])))</f>
        <v>ist zwischen Last und Maschine angebracht.</v>
      </c>
      <c r="D178" s="2" t="s">
        <v>110</v>
      </c>
      <c r="E178" s="2" t="s">
        <v>333</v>
      </c>
      <c r="F178" s="113" t="s">
        <v>224</v>
      </c>
    </row>
    <row r="179" spans="1:6" x14ac:dyDescent="0.3">
      <c r="C179" s="18" t="str">
        <f>IF(Setup!$C$2="x",Tabelle1[[#This Row],[Deutsch]],IF(Setup!$C$3="x",Tabelle1[[#This Row],[English]],IF(Setup!$C$4="x",Tabelle1[[#This Row],[Français]],Tabelle1[[#This Row],[Deutsch]])))</f>
        <v>ist an der Last angebracht.</v>
      </c>
      <c r="D179" s="2" t="s">
        <v>111</v>
      </c>
      <c r="E179" s="2" t="s">
        <v>334</v>
      </c>
      <c r="F179" s="113" t="s">
        <v>224</v>
      </c>
    </row>
    <row r="180" spans="1:6" x14ac:dyDescent="0.3">
      <c r="A180" s="21" t="s">
        <v>7</v>
      </c>
      <c r="B180" s="22" t="s">
        <v>34</v>
      </c>
      <c r="C180" s="18" t="str">
        <f>IF(Setup!$C$2="x",Tabelle1[[#This Row],[Deutsch]],IF(Setup!$C$3="x",Tabelle1[[#This Row],[English]],IF(Setup!$C$4="x",Tabelle1[[#This Row],[Français]],Tabelle1[[#This Row],[Deutsch]])))</f>
        <v>ist dazu bestimmt, ein integraler Bestandteil der Last zu werden.</v>
      </c>
      <c r="D180" s="2" t="s">
        <v>113</v>
      </c>
      <c r="E180" s="2" t="s">
        <v>335</v>
      </c>
      <c r="F180" s="113" t="s">
        <v>224</v>
      </c>
    </row>
    <row r="181" spans="1:6" x14ac:dyDescent="0.3">
      <c r="A181" s="21" t="s">
        <v>7</v>
      </c>
      <c r="B181" s="22" t="s">
        <v>92</v>
      </c>
      <c r="C181" s="18" t="str">
        <f>IF(Setup!$C$2="x",Tabelle1[[#This Row],[Deutsch]],IF(Setup!$C$3="x",Tabelle1[[#This Row],[English]],IF(Setup!$C$4="x",Tabelle1[[#This Row],[Français]],Tabelle1[[#This Row],[Deutsch]])))</f>
        <v>wird gesondert in den Verkehr gebracht.</v>
      </c>
      <c r="D181" s="2" t="s">
        <v>112</v>
      </c>
      <c r="E181" s="2" t="s">
        <v>328</v>
      </c>
      <c r="F181" s="113" t="s">
        <v>224</v>
      </c>
    </row>
    <row r="182" spans="1:6" x14ac:dyDescent="0.3">
      <c r="A182" s="21" t="s">
        <v>7</v>
      </c>
      <c r="B182" s="22" t="s">
        <v>97</v>
      </c>
      <c r="C182" s="18" t="str">
        <f>IF(Setup!$C$2="x",Tabelle1[[#This Row],[Deutsch]],IF(Setup!$C$3="x",Tabelle1[[#This Row],[English]],IF(Setup!$C$4="x",Tabelle1[[#This Row],[Français]],Tabelle1[[#This Row],[Deutsch]])))</f>
        <v>ist Anschlagmittel oder Bestandteil eines Anschlagmittels.</v>
      </c>
      <c r="D182" s="2" t="s">
        <v>337</v>
      </c>
      <c r="E182" s="2" t="s">
        <v>336</v>
      </c>
      <c r="F182" s="113" t="s">
        <v>224</v>
      </c>
    </row>
    <row r="183" spans="1:6" x14ac:dyDescent="0.3">
      <c r="A183" s="21" t="s">
        <v>7</v>
      </c>
      <c r="B183" s="22" t="s">
        <v>35</v>
      </c>
      <c r="C183" s="18" t="str">
        <f>IF(Setup!$C$2="x",Tabelle1[[#This Row],[Deutsch]],IF(Setup!$C$3="x",Tabelle1[[#This Row],[English]],IF(Setup!$C$4="x",Tabelle1[[#This Row],[Français]],Tabelle1[[#This Row],[Deutsch]])))</f>
        <v>ist eine Kette.</v>
      </c>
      <c r="D183" s="2" t="s">
        <v>117</v>
      </c>
      <c r="E183" s="2" t="s">
        <v>338</v>
      </c>
      <c r="F183" s="113" t="s">
        <v>224</v>
      </c>
    </row>
    <row r="184" spans="1:6" x14ac:dyDescent="0.3">
      <c r="A184" s="21" t="s">
        <v>7</v>
      </c>
      <c r="B184" s="22" t="s">
        <v>36</v>
      </c>
      <c r="C184" s="18" t="str">
        <f>IF(Setup!$C$2="x",Tabelle1[[#This Row],[Deutsch]],IF(Setup!$C$3="x",Tabelle1[[#This Row],[English]],IF(Setup!$C$4="x",Tabelle1[[#This Row],[Français]],Tabelle1[[#This Row],[Deutsch]])))</f>
        <v>ist ein Seil.</v>
      </c>
      <c r="D184" s="2" t="s">
        <v>118</v>
      </c>
      <c r="E184" s="2" t="s">
        <v>339</v>
      </c>
      <c r="F184" s="113" t="s">
        <v>224</v>
      </c>
    </row>
    <row r="185" spans="1:6" x14ac:dyDescent="0.3">
      <c r="A185" s="21" t="s">
        <v>7</v>
      </c>
      <c r="B185" s="22" t="s">
        <v>37</v>
      </c>
      <c r="C185" s="18" t="str">
        <f>IF(Setup!$C$2="x",Tabelle1[[#This Row],[Deutsch]],IF(Setup!$C$3="x",Tabelle1[[#This Row],[English]],IF(Setup!$C$4="x",Tabelle1[[#This Row],[Français]],Tabelle1[[#This Row],[Deutsch]])))</f>
        <v>ist ein Gurt.</v>
      </c>
      <c r="D185" s="2" t="s">
        <v>119</v>
      </c>
      <c r="E185" s="2" t="s">
        <v>340</v>
      </c>
      <c r="F185" s="113" t="s">
        <v>224</v>
      </c>
    </row>
    <row r="186" spans="1:6" x14ac:dyDescent="0.3">
      <c r="A186" s="21" t="s">
        <v>7</v>
      </c>
      <c r="B186" s="22" t="s">
        <v>40</v>
      </c>
      <c r="C186" s="18" t="str">
        <f>IF(Setup!$C$2="x",Tabelle1[[#This Row],[Deutsch]],IF(Setup!$C$3="x",Tabelle1[[#This Row],[English]],IF(Setup!$C$4="x",Tabelle1[[#This Row],[Français]],Tabelle1[[#This Row],[Deutsch]])))</f>
        <v>Maschinenrichtlinie: Abnehmbare Gelenkwellen</v>
      </c>
      <c r="D186" s="2" t="s">
        <v>122</v>
      </c>
      <c r="E186" s="2" t="s">
        <v>306</v>
      </c>
      <c r="F186" s="113" t="s">
        <v>224</v>
      </c>
    </row>
    <row r="187" spans="1:6" ht="28.8" x14ac:dyDescent="0.3">
      <c r="A187" s="21" t="s">
        <v>7</v>
      </c>
      <c r="B187" s="22" t="s">
        <v>40</v>
      </c>
      <c r="C187" s="18" t="str">
        <f>IF(Setup!$C$2="x",Tabelle1[[#This Row],[Deutsch]],IF(Setup!$C$3="x",Tabelle1[[#This Row],[English]],IF(Setup!$C$4="x",Tabelle1[[#This Row],[Français]],Tabelle1[[#This Row],[Deutsch]])))</f>
        <v>ist eine abnehmbare Gelenkwelle nach Maschinenrichtlinie 2006/42/EG Artikel 2 f).</v>
      </c>
      <c r="D187" s="2" t="s">
        <v>128</v>
      </c>
      <c r="E187" s="2" t="s">
        <v>311</v>
      </c>
      <c r="F187" s="113" t="s">
        <v>224</v>
      </c>
    </row>
    <row r="188" spans="1:6" ht="28.8" x14ac:dyDescent="0.3">
      <c r="A188" s="21" t="s">
        <v>7</v>
      </c>
      <c r="B188" s="22" t="s">
        <v>50</v>
      </c>
      <c r="C188" s="18" t="str">
        <f>IF(Setup!$C$2="x",Tabelle1[[#This Row],[Deutsch]],IF(Setup!$C$3="x",Tabelle1[[#This Row],[English]],IF(Setup!$C$4="x",Tabelle1[[#This Row],[Français]],Tabelle1[[#This Row],[Deutsch]])))</f>
        <v>ist zur Kraftübertragung zwischen einer Antriebs- oder Zugmaschine und einer anderen Maschine gedacht.</v>
      </c>
      <c r="D188" s="2" t="s">
        <v>123</v>
      </c>
      <c r="E188" s="2" t="s">
        <v>341</v>
      </c>
      <c r="F188" s="113" t="s">
        <v>224</v>
      </c>
    </row>
    <row r="189" spans="1:6" x14ac:dyDescent="0.3">
      <c r="A189" s="21" t="s">
        <v>7</v>
      </c>
      <c r="B189" s="22" t="s">
        <v>34</v>
      </c>
      <c r="C189" s="18" t="str">
        <f>IF(Setup!$C$2="x",Tabelle1[[#This Row],[Deutsch]],IF(Setup!$C$3="x",Tabelle1[[#This Row],[English]],IF(Setup!$C$4="x",Tabelle1[[#This Row],[Français]],Tabelle1[[#This Row],[Deutsch]])))</f>
        <v>verbindet die ersten Festlager beider Maschinen.</v>
      </c>
      <c r="D189" s="2" t="s">
        <v>124</v>
      </c>
      <c r="E189" s="2" t="s">
        <v>342</v>
      </c>
      <c r="F189" s="113" t="s">
        <v>224</v>
      </c>
    </row>
    <row r="190" spans="1:6" x14ac:dyDescent="0.3">
      <c r="A190" s="21" t="s">
        <v>7</v>
      </c>
      <c r="B190" s="22" t="s">
        <v>47</v>
      </c>
      <c r="C190" s="18" t="str">
        <f>IF(Setup!$C$2="x",Tabelle1[[#This Row],[Deutsch]],IF(Setup!$C$3="x",Tabelle1[[#This Row],[English]],IF(Setup!$C$4="x",Tabelle1[[#This Row],[Français]],Tabelle1[[#This Row],[Deutsch]])))</f>
        <v>ist durch den Bediener abnehmbar.</v>
      </c>
      <c r="D190" s="2" t="s">
        <v>125</v>
      </c>
      <c r="E190" s="2" t="s">
        <v>343</v>
      </c>
      <c r="F190" s="113" t="s">
        <v>224</v>
      </c>
    </row>
    <row r="191" spans="1:6" x14ac:dyDescent="0.3">
      <c r="A191" s="21" t="s">
        <v>7</v>
      </c>
      <c r="B191" s="22" t="s">
        <v>41</v>
      </c>
      <c r="C191" s="18" t="str">
        <f>IF(Setup!$C$2="x",Tabelle1[[#This Row],[Deutsch]],IF(Setup!$C$3="x",Tabelle1[[#This Row],[English]],IF(Setup!$C$4="x",Tabelle1[[#This Row],[Français]],Tabelle1[[#This Row],[Deutsch]])))</f>
        <v>Maschinenrichtlinie: Ausnahme</v>
      </c>
      <c r="D191" s="2" t="s">
        <v>88</v>
      </c>
      <c r="E191" s="2" t="s">
        <v>307</v>
      </c>
      <c r="F191" s="113" t="s">
        <v>224</v>
      </c>
    </row>
    <row r="192" spans="1:6" x14ac:dyDescent="0.3">
      <c r="A192" s="21" t="s">
        <v>7</v>
      </c>
      <c r="B192" s="22" t="s">
        <v>42</v>
      </c>
      <c r="C192" s="18" t="str">
        <f>IF(Setup!$C$2="x",Tabelle1[[#This Row],[Deutsch]],IF(Setup!$C$3="x",Tabelle1[[#This Row],[English]],IF(Setup!$C$4="x",Tabelle1[[#This Row],[Français]],Tabelle1[[#This Row],[Deutsch]])))</f>
        <v>ist vom Anwendungsbereich der Maschinenrichtlinie 2006/42/EG ausgenommen.</v>
      </c>
      <c r="D192" s="2" t="s">
        <v>5</v>
      </c>
      <c r="E192" s="2" t="s">
        <v>452</v>
      </c>
      <c r="F192" s="113" t="s">
        <v>224</v>
      </c>
    </row>
    <row r="193" spans="1:6" x14ac:dyDescent="0.3">
      <c r="A193" s="21" t="s">
        <v>7</v>
      </c>
      <c r="B193" s="22" t="s">
        <v>44</v>
      </c>
      <c r="C193" s="18" t="str">
        <f>IF(Setup!$C$2="x",Tabelle1[[#This Row],[Deutsch]],IF(Setup!$C$3="x",Tabelle1[[#This Row],[English]],IF(Setup!$C$4="x",Tabelle1[[#This Row],[Français]],Tabelle1[[#This Row],[Deutsch]])))</f>
        <v>ist ein Sicherheitsbauteil, dass ausgenommen ist.</v>
      </c>
      <c r="D193" s="2" t="s">
        <v>98</v>
      </c>
      <c r="E193" s="2" t="s">
        <v>344</v>
      </c>
      <c r="F193" s="113" t="s">
        <v>224</v>
      </c>
    </row>
    <row r="194" spans="1:6" ht="28.8" x14ac:dyDescent="0.3">
      <c r="A194" s="21" t="s">
        <v>7</v>
      </c>
      <c r="B194" s="22" t="s">
        <v>43</v>
      </c>
      <c r="C194" s="18" t="str">
        <f>IF(Setup!$C$2="x",Tabelle1[[#This Row],[Deutsch]],IF(Setup!$C$3="x",Tabelle1[[#This Row],[English]],IF(Setup!$C$4="x",Tabelle1[[#This Row],[Français]],Tabelle1[[#This Row],[Deutsch]])))</f>
        <v>wird vom Hersteller der Ursprungsmaschine als Ersatzteil geliefert.</v>
      </c>
      <c r="D194" s="2" t="s">
        <v>99</v>
      </c>
      <c r="E194" s="2" t="s">
        <v>453</v>
      </c>
      <c r="F194" s="113" t="s">
        <v>224</v>
      </c>
    </row>
    <row r="195" spans="1:6" ht="28.8" x14ac:dyDescent="0.3">
      <c r="A195" s="21" t="s">
        <v>7</v>
      </c>
      <c r="B195" s="22" t="s">
        <v>45</v>
      </c>
      <c r="C195" s="18" t="str">
        <f>IF(Setup!$C$2="x",Tabelle1[[#This Row],[Deutsch]],IF(Setup!$C$3="x",Tabelle1[[#This Row],[English]],IF(Setup!$C$4="x",Tabelle1[[#This Row],[Français]],Tabelle1[[#This Row],[Deutsch]])))</f>
        <v>ist eine spezielle Einrichtungen für die Verwendung auf Jahrmärkten und in Vergnügungsparks?</v>
      </c>
      <c r="D195" s="2" t="s">
        <v>29</v>
      </c>
      <c r="E195" s="2" t="s">
        <v>345</v>
      </c>
      <c r="F195" s="113" t="s">
        <v>224</v>
      </c>
    </row>
    <row r="196" spans="1:6" ht="28.8" x14ac:dyDescent="0.3">
      <c r="A196" s="21" t="s">
        <v>7</v>
      </c>
      <c r="B196" s="22" t="s">
        <v>46</v>
      </c>
      <c r="C196" s="18" t="str">
        <f>IF(Setup!$C$2="x",Tabelle1[[#This Row],[Deutsch]],IF(Setup!$C$3="x",Tabelle1[[#This Row],[English]],IF(Setup!$C$4="x",Tabelle1[[#This Row],[Français]],Tabelle1[[#This Row],[Deutsch]])))</f>
        <v>ist speziell für eine nukleare Verwendung konstruiert oder eingesetzt 
und der Ausfall des Produkts kann zur Emission von Radioaktivität führen?</v>
      </c>
      <c r="D196" s="2" t="s">
        <v>30</v>
      </c>
      <c r="E196" s="2" t="s">
        <v>346</v>
      </c>
      <c r="F196" s="113" t="s">
        <v>224</v>
      </c>
    </row>
    <row r="197" spans="1:6" x14ac:dyDescent="0.3">
      <c r="A197" s="21" t="s">
        <v>7</v>
      </c>
      <c r="B197" s="22" t="s">
        <v>34</v>
      </c>
      <c r="C197" s="18" t="str">
        <f>IF(Setup!$C$2="x",Tabelle1[[#This Row],[Deutsch]],IF(Setup!$C$3="x",Tabelle1[[#This Row],[English]],IF(Setup!$C$4="x",Tabelle1[[#This Row],[Français]],Tabelle1[[#This Row],[Deutsch]])))</f>
        <v>ist eine Waffe / Feuerwaffe?</v>
      </c>
      <c r="D197" s="2" t="s">
        <v>31</v>
      </c>
      <c r="E197" s="2" t="s">
        <v>347</v>
      </c>
      <c r="F197" s="113" t="s">
        <v>224</v>
      </c>
    </row>
    <row r="198" spans="1:6" x14ac:dyDescent="0.3">
      <c r="A198" s="21" t="s">
        <v>7</v>
      </c>
      <c r="B198" s="22" t="s">
        <v>48</v>
      </c>
      <c r="C198" s="18" t="str">
        <f>IF(Setup!$C$2="x",Tabelle1[[#This Row],[Deutsch]],IF(Setup!$C$3="x",Tabelle1[[#This Row],[English]],IF(Setup!$C$4="x",Tabelle1[[#This Row],[Français]],Tabelle1[[#This Row],[Deutsch]])))</f>
        <v>ist speziell für militärische Zwecke konstruiert und gebaut?</v>
      </c>
      <c r="D198" s="2" t="s">
        <v>38</v>
      </c>
      <c r="E198" s="2" t="s">
        <v>348</v>
      </c>
      <c r="F198" s="113" t="s">
        <v>224</v>
      </c>
    </row>
    <row r="199" spans="1:6" x14ac:dyDescent="0.3">
      <c r="A199" s="21" t="s">
        <v>7</v>
      </c>
      <c r="B199" s="22" t="s">
        <v>45</v>
      </c>
      <c r="C199" s="18" t="str">
        <f>IF(Setup!$C$2="x",Tabelle1[[#This Row],[Deutsch]],IF(Setup!$C$3="x",Tabelle1[[#This Row],[English]],IF(Setup!$C$4="x",Tabelle1[[#This Row],[Français]],Tabelle1[[#This Row],[Deutsch]])))</f>
        <v>ist zur Aufrechterhaltung der öffentlichen Ordnung konstruiert und gebaut?</v>
      </c>
      <c r="D199" s="2" t="s">
        <v>39</v>
      </c>
      <c r="E199" s="2" t="s">
        <v>349</v>
      </c>
      <c r="F199" s="113" t="s">
        <v>224</v>
      </c>
    </row>
    <row r="200" spans="1:6" x14ac:dyDescent="0.3">
      <c r="A200" s="21" t="s">
        <v>7</v>
      </c>
      <c r="B200" s="22" t="s">
        <v>49</v>
      </c>
      <c r="C200" s="18" t="str">
        <f>IF(Setup!$C$2="x",Tabelle1[[#This Row],[Deutsch]],IF(Setup!$C$3="x",Tabelle1[[#This Row],[English]],IF(Setup!$C$4="x",Tabelle1[[#This Row],[Français]],Tabelle1[[#This Row],[Deutsch]])))</f>
        <v>ist eine Schachtförderanlage?</v>
      </c>
      <c r="D200" s="2" t="s">
        <v>32</v>
      </c>
      <c r="E200" s="2" t="s">
        <v>350</v>
      </c>
      <c r="F200" s="113" t="s">
        <v>224</v>
      </c>
    </row>
    <row r="201" spans="1:6" x14ac:dyDescent="0.3">
      <c r="A201" s="21" t="s">
        <v>7</v>
      </c>
      <c r="B201" s="22" t="s">
        <v>49</v>
      </c>
      <c r="C201" s="18" t="str">
        <f>IF(Setup!$C$2="x",Tabelle1[[#This Row],[Deutsch]],IF(Setup!$C$3="x",Tabelle1[[#This Row],[English]],IF(Setup!$C$4="x",Tabelle1[[#This Row],[Français]],Tabelle1[[#This Row],[Deutsch]])))</f>
        <v>ist ein ausgenommenes Beförderungsmittel und zwar ist es:</v>
      </c>
      <c r="D201" s="2" t="s">
        <v>3</v>
      </c>
      <c r="E201" s="2" t="s">
        <v>351</v>
      </c>
      <c r="F201" s="113" t="s">
        <v>224</v>
      </c>
    </row>
    <row r="202" spans="1:6" x14ac:dyDescent="0.3">
      <c r="A202" s="21" t="s">
        <v>7</v>
      </c>
      <c r="B202" s="22" t="s">
        <v>49</v>
      </c>
      <c r="C202" s="18" t="str">
        <f>IF(Setup!$C$2="x",Tabelle1[[#This Row],[Deutsch]],IF(Setup!$C$3="x",Tabelle1[[#This Row],[English]],IF(Setup!$C$4="x",Tabelle1[[#This Row],[Français]],Tabelle1[[#This Row],[Deutsch]])))</f>
        <v>- eine land- oder forstwirtschaftliche Zugmaschinen?</v>
      </c>
      <c r="D202" s="2" t="s">
        <v>144</v>
      </c>
      <c r="E202" s="23" t="s">
        <v>352</v>
      </c>
      <c r="F202" s="113" t="s">
        <v>224</v>
      </c>
    </row>
    <row r="203" spans="1:6" x14ac:dyDescent="0.3">
      <c r="A203" s="21" t="s">
        <v>7</v>
      </c>
      <c r="B203" s="22" t="s">
        <v>51</v>
      </c>
      <c r="C203" s="18" t="str">
        <f>IF(Setup!$C$2="x",Tabelle1[[#This Row],[Deutsch]],IF(Setup!$C$3="x",Tabelle1[[#This Row],[English]],IF(Setup!$C$4="x",Tabelle1[[#This Row],[Français]],Tabelle1[[#This Row],[Deutsch]])))</f>
        <v>- ein Kraftfahrzeug / Kraftfahrzeuganhänger im Sinne der Richtlinie 2007/46/EG?</v>
      </c>
      <c r="D203" s="23" t="s">
        <v>353</v>
      </c>
      <c r="E203" s="23" t="s">
        <v>354</v>
      </c>
      <c r="F203" s="113" t="s">
        <v>224</v>
      </c>
    </row>
    <row r="204" spans="1:6" ht="28.8" x14ac:dyDescent="0.3">
      <c r="A204" s="21" t="s">
        <v>59</v>
      </c>
      <c r="B204" s="22"/>
      <c r="C204" s="18" t="str">
        <f>IF(Setup!$C$2="x",Tabelle1[[#This Row],[Deutsch]],IF(Setup!$C$3="x",Tabelle1[[#This Row],[English]],IF(Setup!$C$4="x",Tabelle1[[#This Row],[Français]],Tabelle1[[#This Row],[Deutsch]])))</f>
        <v>- ein zwei-, drei- oder vierrädriges Kraftfahrzeug im Sinne der Verordnung (EU) Nr. 168/2013?</v>
      </c>
      <c r="D204" s="23" t="s">
        <v>355</v>
      </c>
      <c r="E204" s="23" t="s">
        <v>356</v>
      </c>
      <c r="F204" s="113" t="s">
        <v>224</v>
      </c>
    </row>
    <row r="205" spans="1:6" x14ac:dyDescent="0.3">
      <c r="A205" s="21" t="s">
        <v>7</v>
      </c>
      <c r="B205" s="22" t="s">
        <v>52</v>
      </c>
      <c r="C205" s="18" t="str">
        <f>IF(Setup!$C$2="x",Tabelle1[[#This Row],[Deutsch]],IF(Setup!$C$3="x",Tabelle1[[#This Row],[English]],IF(Setup!$C$4="x",Tabelle1[[#This Row],[Français]],Tabelle1[[#This Row],[Deutsch]])))</f>
        <v>- ein ausschließlich für sportliche Wettbewerbe bestimmtes Kraftfahrzeug?</v>
      </c>
      <c r="D205" s="2" t="s">
        <v>145</v>
      </c>
      <c r="E205" s="23" t="s">
        <v>357</v>
      </c>
      <c r="F205" s="113" t="s">
        <v>224</v>
      </c>
    </row>
    <row r="206" spans="1:6" ht="28.8" x14ac:dyDescent="0.3">
      <c r="A206" s="21" t="s">
        <v>7</v>
      </c>
      <c r="B206" s="22" t="s">
        <v>53</v>
      </c>
      <c r="C206" s="18" t="str">
        <f>IF(Setup!$C$2="x",Tabelle1[[#This Row],[Deutsch]],IF(Setup!$C$3="x",Tabelle1[[#This Row],[English]],IF(Setup!$C$4="x",Tabelle1[[#This Row],[Français]],Tabelle1[[#This Row],[Deutsch]])))</f>
        <v>- ein Beförderungsmittel für die Beförderung in der Luft, auf dem Wasser und auf Schienennetzen?</v>
      </c>
      <c r="D206" s="2" t="s">
        <v>146</v>
      </c>
      <c r="E206" s="23" t="s">
        <v>358</v>
      </c>
      <c r="F206" s="113" t="s">
        <v>224</v>
      </c>
    </row>
    <row r="207" spans="1:6" x14ac:dyDescent="0.3">
      <c r="A207" s="21" t="s">
        <v>7</v>
      </c>
      <c r="B207" s="22" t="s">
        <v>54</v>
      </c>
      <c r="C207" s="18" t="str">
        <f>IF(Setup!$C$2="x",Tabelle1[[#This Row],[Deutsch]],IF(Setup!$C$3="x",Tabelle1[[#This Row],[English]],IF(Setup!$C$4="x",Tabelle1[[#This Row],[Français]],Tabelle1[[#This Row],[Deutsch]])))</f>
        <v>- ein Seeschiff oder eine bewegliche Offshore-Anlage?</v>
      </c>
      <c r="D207" s="2" t="s">
        <v>147</v>
      </c>
      <c r="E207" s="23" t="s">
        <v>359</v>
      </c>
      <c r="F207" s="113" t="s">
        <v>224</v>
      </c>
    </row>
    <row r="208" spans="1:6" x14ac:dyDescent="0.3">
      <c r="A208" s="21" t="s">
        <v>7</v>
      </c>
      <c r="B208" s="22" t="s">
        <v>55</v>
      </c>
      <c r="C208" s="18" t="str">
        <f>IF(Setup!$C$2="x",Tabelle1[[#This Row],[Deutsch]],IF(Setup!$C$3="x",Tabelle1[[#This Row],[English]],IF(Setup!$C$4="x",Tabelle1[[#This Row],[Français]],Tabelle1[[#This Row],[Deutsch]])))</f>
        <v>- zur Beförderung von Darstellern während künstlerischer Vorführungen?</v>
      </c>
      <c r="D208" s="2" t="s">
        <v>148</v>
      </c>
      <c r="E208" s="23" t="s">
        <v>360</v>
      </c>
      <c r="F208" s="113" t="s">
        <v>224</v>
      </c>
    </row>
    <row r="209" spans="1:6" x14ac:dyDescent="0.3">
      <c r="A209" s="21" t="s">
        <v>7</v>
      </c>
      <c r="B209" s="22" t="s">
        <v>56</v>
      </c>
      <c r="C209" s="18" t="str">
        <f>IF(Setup!$C$2="x",Tabelle1[[#This Row],[Deutsch]],IF(Setup!$C$3="x",Tabelle1[[#This Row],[English]],IF(Setup!$C$4="x",Tabelle1[[#This Row],[Français]],Tabelle1[[#This Row],[Deutsch]])))</f>
        <v>ist auf einem Beförderungsmittel angebracht und zwar ist es angebracht auf:</v>
      </c>
      <c r="D209" s="2" t="s">
        <v>4</v>
      </c>
      <c r="E209" s="2" t="s">
        <v>361</v>
      </c>
      <c r="F209" s="113" t="s">
        <v>224</v>
      </c>
    </row>
    <row r="210" spans="1:6" x14ac:dyDescent="0.3">
      <c r="A210" s="21" t="s">
        <v>7</v>
      </c>
      <c r="B210" s="22" t="s">
        <v>57</v>
      </c>
      <c r="C210" s="18" t="str">
        <f>IF(Setup!$C$2="x",Tabelle1[[#This Row],[Deutsch]],IF(Setup!$C$3="x",Tabelle1[[#This Row],[English]],IF(Setup!$C$4="x",Tabelle1[[#This Row],[Français]],Tabelle1[[#This Row],[Deutsch]])))</f>
        <v>- ein ausschließlich für sportliche Wettbewerbe bestimmtes Kraftfahrzeug?</v>
      </c>
      <c r="D210" s="2" t="s">
        <v>145</v>
      </c>
      <c r="E210" s="23" t="s">
        <v>357</v>
      </c>
      <c r="F210" s="113" t="s">
        <v>224</v>
      </c>
    </row>
    <row r="211" spans="1:6" x14ac:dyDescent="0.3">
      <c r="A211" s="21" t="s">
        <v>7</v>
      </c>
      <c r="B211" s="22" t="s">
        <v>61</v>
      </c>
      <c r="C211" s="18" t="str">
        <f>IF(Setup!$C$2="x",Tabelle1[[#This Row],[Deutsch]],IF(Setup!$C$3="x",Tabelle1[[#This Row],[English]],IF(Setup!$C$4="x",Tabelle1[[#This Row],[Français]],Tabelle1[[#This Row],[Deutsch]])))</f>
        <v>- ein Seeschiff oder eine bewegliche Offshore-Anlage?</v>
      </c>
      <c r="D211" s="2" t="s">
        <v>147</v>
      </c>
      <c r="E211" s="23" t="s">
        <v>359</v>
      </c>
      <c r="F211" s="113" t="s">
        <v>224</v>
      </c>
    </row>
    <row r="212" spans="1:6" ht="28.8" x14ac:dyDescent="0.3">
      <c r="A212" s="19" t="s">
        <v>65</v>
      </c>
      <c r="B212" s="22" t="s">
        <v>66</v>
      </c>
      <c r="C212" s="18" t="str">
        <f>IF(Setup!$C$2="x",Tabelle1[[#This Row],[Deutsch]],IF(Setup!$C$3="x",Tabelle1[[#This Row],[English]],IF(Setup!$C$4="x",Tabelle1[[#This Row],[Français]],Tabelle1[[#This Row],[Deutsch]])))</f>
        <v>fällt unter die Ausnahme für Forschungsmaschinen. Es ist:</v>
      </c>
      <c r="D212" s="2" t="s">
        <v>33</v>
      </c>
      <c r="E212" s="2" t="s">
        <v>362</v>
      </c>
      <c r="F212" s="113" t="s">
        <v>224</v>
      </c>
    </row>
    <row r="213" spans="1:6" x14ac:dyDescent="0.3">
      <c r="A213" s="21" t="s">
        <v>7</v>
      </c>
      <c r="B213" s="22" t="s">
        <v>62</v>
      </c>
      <c r="C213" s="18" t="str">
        <f>IF(Setup!$C$2="x",Tabelle1[[#This Row],[Deutsch]],IF(Setup!$C$3="x",Tabelle1[[#This Row],[English]],IF(Setup!$C$4="x",Tabelle1[[#This Row],[Français]],Tabelle1[[#This Row],[Deutsch]])))</f>
        <v>- speziell für Forschungszwecke konstruiert und gebaut?</v>
      </c>
      <c r="D213" s="2" t="s">
        <v>149</v>
      </c>
      <c r="E213" s="23" t="s">
        <v>363</v>
      </c>
      <c r="F213" s="113" t="s">
        <v>224</v>
      </c>
    </row>
    <row r="214" spans="1:6" x14ac:dyDescent="0.3">
      <c r="A214" s="21" t="s">
        <v>7</v>
      </c>
      <c r="B214" s="22" t="s">
        <v>63</v>
      </c>
      <c r="C214" s="18" t="str">
        <f>IF(Setup!$C$2="x",Tabelle1[[#This Row],[Deutsch]],IF(Setup!$C$3="x",Tabelle1[[#This Row],[English]],IF(Setup!$C$4="x",Tabelle1[[#This Row],[Français]],Tabelle1[[#This Row],[Deutsch]])))</f>
        <v>- zur vorübergehenden Verwendung in Laboratorien bestimmt?</v>
      </c>
      <c r="D214" s="2" t="s">
        <v>150</v>
      </c>
      <c r="E214" s="23" t="s">
        <v>364</v>
      </c>
      <c r="F214" s="113" t="s">
        <v>224</v>
      </c>
    </row>
    <row r="215" spans="1:6" ht="28.8" x14ac:dyDescent="0.3">
      <c r="A215" s="21" t="s">
        <v>7</v>
      </c>
      <c r="B215" s="22" t="s">
        <v>160</v>
      </c>
      <c r="C215" s="18" t="str">
        <f>IF(Setup!$C$2="x",Tabelle1[[#This Row],[Deutsch]],IF(Setup!$C$3="x",Tabelle1[[#This Row],[English]],IF(Setup!$C$4="x",Tabelle1[[#This Row],[Français]],Tabelle1[[#This Row],[Deutsch]])))</f>
        <v>fällt unter die Ausnahme für elektrische Betriebsmittel im Sinne der Richtlinie 2014/35/EU da es:</v>
      </c>
      <c r="D215" s="2" t="s">
        <v>58</v>
      </c>
      <c r="E215" s="2" t="s">
        <v>433</v>
      </c>
      <c r="F215" s="113" t="s">
        <v>224</v>
      </c>
    </row>
    <row r="216" spans="1:6" x14ac:dyDescent="0.3">
      <c r="A216" s="21" t="s">
        <v>7</v>
      </c>
      <c r="B216" s="22" t="s">
        <v>160</v>
      </c>
      <c r="C216" s="18" t="str">
        <f>IF(Setup!$C$2="x",Tabelle1[[#This Row],[Deutsch]],IF(Setup!$C$3="x",Tabelle1[[#This Row],[English]],IF(Setup!$C$4="x",Tabelle1[[#This Row],[Français]],Tabelle1[[#This Row],[Deutsch]])))</f>
        <v>unter den Anwendungsbereich der Niederspannungsrichtlinie fällt und es</v>
      </c>
      <c r="D216" s="2" t="s">
        <v>77</v>
      </c>
      <c r="E216" s="2" t="s">
        <v>365</v>
      </c>
      <c r="F216" s="113" t="s">
        <v>224</v>
      </c>
    </row>
    <row r="217" spans="1:6" x14ac:dyDescent="0.3">
      <c r="A217" s="21" t="s">
        <v>7</v>
      </c>
      <c r="B217" s="22" t="s">
        <v>160</v>
      </c>
      <c r="C217" s="18" t="str">
        <f>IF(Setup!$C$2="x",Tabelle1[[#This Row],[Deutsch]],IF(Setup!$C$3="x",Tabelle1[[#This Row],[English]],IF(Setup!$C$4="x",Tabelle1[[#This Row],[Français]],Tabelle1[[#This Row],[Deutsch]])))</f>
        <v>- ein für den häuslichen Gebrauch bestimmtes Haushaltsgerät ist?</v>
      </c>
      <c r="D217" s="2" t="s">
        <v>151</v>
      </c>
      <c r="E217" s="23" t="s">
        <v>366</v>
      </c>
      <c r="F217" s="113" t="s">
        <v>224</v>
      </c>
    </row>
    <row r="218" spans="1:6" x14ac:dyDescent="0.3">
      <c r="A218" s="21" t="s">
        <v>7</v>
      </c>
      <c r="B218" s="22" t="s">
        <v>160</v>
      </c>
      <c r="C218" s="18" t="str">
        <f>IF(Setup!$C$2="x",Tabelle1[[#This Row],[Deutsch]],IF(Setup!$C$3="x",Tabelle1[[#This Row],[English]],IF(Setup!$C$4="x",Tabelle1[[#This Row],[Français]],Tabelle1[[#This Row],[Deutsch]])))</f>
        <v>- ein Audio- und Videogerät ist?</v>
      </c>
      <c r="D218" s="2" t="s">
        <v>152</v>
      </c>
      <c r="E218" s="23" t="s">
        <v>367</v>
      </c>
      <c r="F218" s="113" t="s">
        <v>224</v>
      </c>
    </row>
    <row r="219" spans="1:6" x14ac:dyDescent="0.3">
      <c r="A219" s="21" t="s">
        <v>7</v>
      </c>
      <c r="B219" s="22" t="s">
        <v>159</v>
      </c>
      <c r="C219" s="18" t="str">
        <f>IF(Setup!$C$2="x",Tabelle1[[#This Row],[Deutsch]],IF(Setup!$C$3="x",Tabelle1[[#This Row],[English]],IF(Setup!$C$4="x",Tabelle1[[#This Row],[Français]],Tabelle1[[#This Row],[Deutsch]])))</f>
        <v>- ein informationstechnisches Gerät ist?</v>
      </c>
      <c r="D219" s="2" t="s">
        <v>153</v>
      </c>
      <c r="E219" s="23" t="s">
        <v>368</v>
      </c>
      <c r="F219" s="113" t="s">
        <v>224</v>
      </c>
    </row>
    <row r="220" spans="1:6" x14ac:dyDescent="0.3">
      <c r="C220" s="18" t="str">
        <f>IF(Setup!$C$2="x",Tabelle1[[#This Row],[Deutsch]],IF(Setup!$C$3="x",Tabelle1[[#This Row],[English]],IF(Setup!$C$4="x",Tabelle1[[#This Row],[Français]],Tabelle1[[#This Row],[Deutsch]])))</f>
        <v>- eine gewöhnliche Büromaschine ist?</v>
      </c>
      <c r="D220" s="2" t="s">
        <v>154</v>
      </c>
      <c r="E220" s="23" t="s">
        <v>369</v>
      </c>
      <c r="F220" s="113" t="s">
        <v>224</v>
      </c>
    </row>
    <row r="221" spans="1:6" x14ac:dyDescent="0.3">
      <c r="C221" s="18" t="str">
        <f>IF(Setup!$C$2="x",Tabelle1[[#This Row],[Deutsch]],IF(Setup!$C$3="x",Tabelle1[[#This Row],[English]],IF(Setup!$C$4="x",Tabelle1[[#This Row],[Français]],Tabelle1[[#This Row],[Deutsch]])))</f>
        <v>- ein Niederspannungsschaltgerät oder -steuergerät ist?</v>
      </c>
      <c r="D221" s="2" t="s">
        <v>155</v>
      </c>
      <c r="E221" s="23" t="s">
        <v>370</v>
      </c>
      <c r="F221" s="113" t="s">
        <v>224</v>
      </c>
    </row>
    <row r="222" spans="1:6" x14ac:dyDescent="0.3">
      <c r="C222" s="18" t="str">
        <f>IF(Setup!$C$2="x",Tabelle1[[#This Row],[Deutsch]],IF(Setup!$C$3="x",Tabelle1[[#This Row],[English]],IF(Setup!$C$4="x",Tabelle1[[#This Row],[Français]],Tabelle1[[#This Row],[Deutsch]])))</f>
        <v>- ein Elektromotor ist?</v>
      </c>
      <c r="D222" s="2" t="s">
        <v>156</v>
      </c>
      <c r="E222" s="23" t="s">
        <v>371</v>
      </c>
      <c r="F222" s="113" t="s">
        <v>224</v>
      </c>
    </row>
    <row r="223" spans="1:6" x14ac:dyDescent="0.3">
      <c r="C223" s="18" t="str">
        <f>IF(Setup!$C$2="x",Tabelle1[[#This Row],[Deutsch]],IF(Setup!$C$3="x",Tabelle1[[#This Row],[English]],IF(Setup!$C$4="x",Tabelle1[[#This Row],[Français]],Tabelle1[[#This Row],[Deutsch]])))</f>
        <v>ist eine ausgenommene elektrische Hochspannungsausrüstung?</v>
      </c>
      <c r="D223" s="2" t="s">
        <v>60</v>
      </c>
      <c r="E223" s="2" t="s">
        <v>372</v>
      </c>
      <c r="F223" s="113" t="s">
        <v>224</v>
      </c>
    </row>
    <row r="224" spans="1:6" ht="28.8" x14ac:dyDescent="0.3">
      <c r="C224" s="18" t="str">
        <f>IF(Setup!$C$2="x",Tabelle1[[#This Row],[Deutsch]],IF(Setup!$C$3="x",Tabelle1[[#This Row],[English]],IF(Setup!$C$4="x",Tabelle1[[#This Row],[Français]],Tabelle1[[#This Row],[Deutsch]])))</f>
        <v>ist Teil einer Hochspannungs- Stromversorgung (über 1000 V bei Wechselstrom oder über 1500 V bei Gleichstrom) oder mit einer solchen verbunden?</v>
      </c>
      <c r="D224" s="2" t="s">
        <v>64</v>
      </c>
      <c r="E224" s="2" t="s">
        <v>373</v>
      </c>
      <c r="F224" s="113" t="s">
        <v>224</v>
      </c>
    </row>
    <row r="225" spans="1:6" x14ac:dyDescent="0.3">
      <c r="C225" s="18" t="str">
        <f>IF(Setup!$C$2="x",Tabelle1[[#This Row],[Deutsch]],IF(Setup!$C$3="x",Tabelle1[[#This Row],[English]],IF(Setup!$C$4="x",Tabelle1[[#This Row],[Français]],Tabelle1[[#This Row],[Deutsch]])))</f>
        <v>- es ist ein Schalt- und Steuergerät?</v>
      </c>
      <c r="D225" s="2" t="s">
        <v>157</v>
      </c>
      <c r="E225" s="23" t="s">
        <v>374</v>
      </c>
      <c r="F225" s="113" t="s">
        <v>224</v>
      </c>
    </row>
    <row r="226" spans="1:6" x14ac:dyDescent="0.3">
      <c r="C226" s="18" t="str">
        <f>IF(Setup!$C$2="x",Tabelle1[[#This Row],[Deutsch]],IF(Setup!$C$3="x",Tabelle1[[#This Row],[English]],IF(Setup!$C$4="x",Tabelle1[[#This Row],[Français]],Tabelle1[[#This Row],[Deutsch]])))</f>
        <v>- es ist ein Transformator?</v>
      </c>
      <c r="D226" s="2" t="s">
        <v>158</v>
      </c>
      <c r="E226" s="23" t="s">
        <v>375</v>
      </c>
      <c r="F226" s="113" t="s">
        <v>224</v>
      </c>
    </row>
    <row r="227" spans="1:6" x14ac:dyDescent="0.3">
      <c r="C227" s="18" t="str">
        <f>IF(Setup!$C$2="x",Tabelle1[[#This Row],[Deutsch]],IF(Setup!$C$3="x",Tabelle1[[#This Row],[English]],IF(Setup!$C$4="x",Tabelle1[[#This Row],[Français]],Tabelle1[[#This Row],[Deutsch]])))</f>
        <v>ist ausgenommen, da eine andere Richtlinie alle Gefährdungen genauer regelt.</v>
      </c>
      <c r="D227" s="2" t="s">
        <v>161</v>
      </c>
      <c r="E227" s="2" t="s">
        <v>376</v>
      </c>
      <c r="F227" s="113" t="s">
        <v>224</v>
      </c>
    </row>
    <row r="228" spans="1:6" ht="28.8" x14ac:dyDescent="0.3">
      <c r="C228" s="18" t="str">
        <f>IF(Setup!$C$2="x",Tabelle1[[#This Row],[Deutsch]],IF(Setup!$C$3="x",Tabelle1[[#This Row],[English]],IF(Setup!$C$4="x",Tabelle1[[#This Row],[Français]],Tabelle1[[#This Row],[Deutsch]])))</f>
        <v>- fällt (auch) unter eine andere EG-Richtlinie, die hier bearbeitet wird und insgesamt genauer ist.</v>
      </c>
      <c r="D228" s="2" t="s">
        <v>462</v>
      </c>
      <c r="E228" s="23" t="s">
        <v>377</v>
      </c>
      <c r="F228" s="113" t="s">
        <v>224</v>
      </c>
    </row>
    <row r="229" spans="1:6" x14ac:dyDescent="0.3">
      <c r="C229" s="18" t="str">
        <f>IF(Setup!$C$2="x",Tabelle1[[#This Row],[Deutsch]],IF(Setup!$C$3="x",Tabelle1[[#This Row],[English]],IF(Setup!$C$4="x",Tabelle1[[#This Row],[Français]],Tabelle1[[#This Row],[Deutsch]])))</f>
        <v>- fällt (auch) unter eine andere EG-Richtlinie, die hier nicht bearbeitet wird.</v>
      </c>
      <c r="D229" s="2" t="s">
        <v>169</v>
      </c>
      <c r="E229" s="23" t="s">
        <v>378</v>
      </c>
      <c r="F229" s="113" t="s">
        <v>224</v>
      </c>
    </row>
    <row r="230" spans="1:6" x14ac:dyDescent="0.3">
      <c r="C230" s="18" t="str">
        <f>IF(Setup!$C$2="x",Tabelle1[[#This Row],[Deutsch]],IF(Setup!$C$3="x",Tabelle1[[#This Row],[English]],IF(Setup!$C$4="x",Tabelle1[[#This Row],[Français]],Tabelle1[[#This Row],[Deutsch]])))</f>
        <v>- Die andere EG-Richtlinie erfasst alle Gefährdungen genauer.</v>
      </c>
      <c r="D230" s="2" t="s">
        <v>162</v>
      </c>
      <c r="E230" s="23" t="s">
        <v>379</v>
      </c>
      <c r="F230" s="113" t="s">
        <v>224</v>
      </c>
    </row>
    <row r="231" spans="1:6" ht="28.8" x14ac:dyDescent="0.3">
      <c r="C231" s="18" t="str">
        <f>IF(Setup!$C$2="x",Tabelle1[[#This Row],[Deutsch]],IF(Setup!$C$3="x",Tabelle1[[#This Row],[English]],IF(Setup!$C$4="x",Tabelle1[[#This Row],[Français]],Tabelle1[[#This Row],[Deutsch]])))</f>
        <v>ist nur zur Ausstellung auf Messen gedacht und soll den Anforderungen der Maschinenrichtlinie 2006/42/EG nicht entsprechen?</v>
      </c>
      <c r="D231" s="2" t="s">
        <v>8</v>
      </c>
      <c r="E231" s="2" t="s">
        <v>380</v>
      </c>
      <c r="F231" s="113" t="s">
        <v>224</v>
      </c>
    </row>
    <row r="232" spans="1:6" ht="28.8" x14ac:dyDescent="0.55000000000000004">
      <c r="C232" s="17" t="str">
        <f>IF(Setup!$C$2="x",Tabelle1[[#This Row],[Deutsch]],IF(Setup!$C$3="x",Tabelle1[[#This Row],[English]],IF(Setup!$C$4="x",Tabelle1[[#This Row],[Français]],Tabelle1[[#This Row],[Deutsch]])))</f>
        <v>Setup</v>
      </c>
      <c r="D232" s="17" t="s">
        <v>463</v>
      </c>
      <c r="E232" s="17" t="s">
        <v>463</v>
      </c>
      <c r="F232" s="114" t="s">
        <v>463</v>
      </c>
    </row>
    <row r="233" spans="1:6" x14ac:dyDescent="0.3">
      <c r="C233" s="18" t="str">
        <f>IF(Setup!$C$2="x",Tabelle1[[#This Row],[Deutsch]],IF(Setup!$C$3="x",Tabelle1[[#This Row],[English]],IF(Setup!$C$4="x",Tabelle1[[#This Row],[Français]],Tabelle1[[#This Row],[Deutsch]])))</f>
        <v>Sprache:</v>
      </c>
      <c r="D233" s="2" t="s">
        <v>220</v>
      </c>
      <c r="E233" s="2" t="s">
        <v>464</v>
      </c>
      <c r="F233" s="113" t="s">
        <v>224</v>
      </c>
    </row>
    <row r="234" spans="1:6" s="300" customFormat="1" ht="31.2" x14ac:dyDescent="0.6">
      <c r="C234" s="301" t="str">
        <f>IF(Setup!$C$2="x",Tabelle1[[#This Row],[Deutsch]],IF(Setup!$C$3="x",Tabelle1[[#This Row],[English]],IF(Setup!$C$4="x",Tabelle1[[#This Row],[Français]],Tabelle1[[#This Row],[Deutsch]])))</f>
        <v>Version 1.4</v>
      </c>
      <c r="D234" s="300" t="s">
        <v>575</v>
      </c>
      <c r="E234" s="300" t="s">
        <v>575</v>
      </c>
      <c r="F234" s="302" t="s">
        <v>575</v>
      </c>
    </row>
    <row r="235" spans="1:6" ht="28.8" x14ac:dyDescent="0.55000000000000004">
      <c r="C235" s="17" t="str">
        <f>IF(Setup!$C$2="x",Tabelle1[[#This Row],[Deutsch]],IF(Setup!$C$3="x",Tabelle1[[#This Row],[English]],IF(Setup!$C$4="x",Tabelle1[[#This Row],[Français]],Tabelle1[[#This Row],[Deutsch]])))</f>
        <v>2014-35</v>
      </c>
      <c r="D235" s="17" t="s">
        <v>237</v>
      </c>
      <c r="E235" s="17"/>
      <c r="F235" s="113" t="s">
        <v>224</v>
      </c>
    </row>
    <row r="236" spans="1:6" x14ac:dyDescent="0.3">
      <c r="A236" s="21" t="s">
        <v>565</v>
      </c>
      <c r="B236" s="22" t="s">
        <v>542</v>
      </c>
      <c r="C236" s="18" t="str">
        <f>IF(Setup!$C$2="x",Tabelle1[[#This Row],[Deutsch]],IF(Setup!$C$3="x",Tabelle1[[#This Row],[English]],IF(Setup!$C$4="x",Tabelle1[[#This Row],[Français]],Tabelle1[[#This Row],[Deutsch]])))</f>
        <v>größtmögliche Eingangsspannung ist über 50 V Wechselstrom?</v>
      </c>
      <c r="D236" s="2" t="s">
        <v>566</v>
      </c>
      <c r="E236" s="2" t="s">
        <v>577</v>
      </c>
      <c r="F236" s="113" t="s">
        <v>224</v>
      </c>
    </row>
    <row r="237" spans="1:6" x14ac:dyDescent="0.3">
      <c r="A237" s="21" t="s">
        <v>565</v>
      </c>
      <c r="B237" s="22" t="s">
        <v>542</v>
      </c>
      <c r="C237" s="18" t="str">
        <f>IF(Setup!$C$2="x",Tabelle1[[#This Row],[Deutsch]],IF(Setup!$C$3="x",Tabelle1[[#This Row],[English]],IF(Setup!$C$4="x",Tabelle1[[#This Row],[Français]],Tabelle1[[#This Row],[Deutsch]])))</f>
        <v>größtmögliche Eingangsspannung ist über 1000 V Wechselstrom?</v>
      </c>
      <c r="D237" s="2" t="s">
        <v>568</v>
      </c>
      <c r="E237" s="2" t="s">
        <v>578</v>
      </c>
      <c r="F237" s="113" t="s">
        <v>224</v>
      </c>
    </row>
    <row r="238" spans="1:6" x14ac:dyDescent="0.3">
      <c r="A238" s="21" t="s">
        <v>565</v>
      </c>
      <c r="B238" s="22" t="s">
        <v>542</v>
      </c>
      <c r="C238" s="18" t="str">
        <f>IF(Setup!$C$2="x",Tabelle1[[#This Row],[Deutsch]],IF(Setup!$C$3="x",Tabelle1[[#This Row],[English]],IF(Setup!$C$4="x",Tabelle1[[#This Row],[Français]],Tabelle1[[#This Row],[Deutsch]])))</f>
        <v>größtmögliche Ausgangsspannung ist über 50 V Wechselstrom?</v>
      </c>
      <c r="D238" s="2" t="s">
        <v>567</v>
      </c>
      <c r="E238" s="2" t="s">
        <v>579</v>
      </c>
      <c r="F238" s="113" t="s">
        <v>224</v>
      </c>
    </row>
    <row r="239" spans="1:6" x14ac:dyDescent="0.3">
      <c r="A239" s="21" t="s">
        <v>565</v>
      </c>
      <c r="B239" s="22" t="s">
        <v>542</v>
      </c>
      <c r="C239" s="18" t="str">
        <f>IF(Setup!$C$2="x",Tabelle1[[#This Row],[Deutsch]],IF(Setup!$C$3="x",Tabelle1[[#This Row],[English]],IF(Setup!$C$4="x",Tabelle1[[#This Row],[Français]],Tabelle1[[#This Row],[Deutsch]])))</f>
        <v>größtmögliche Ausgangsspannung ist über 1000 V Wechselstrom?</v>
      </c>
      <c r="D239" s="2" t="s">
        <v>569</v>
      </c>
      <c r="E239" s="2" t="s">
        <v>580</v>
      </c>
      <c r="F239" s="113" t="s">
        <v>224</v>
      </c>
    </row>
    <row r="240" spans="1:6" x14ac:dyDescent="0.3">
      <c r="A240" s="21" t="s">
        <v>565</v>
      </c>
      <c r="B240" s="22" t="s">
        <v>542</v>
      </c>
      <c r="C240" s="18" t="str">
        <f>IF(Setup!$C$2="x",Tabelle1[[#This Row],[Deutsch]],IF(Setup!$C$3="x",Tabelle1[[#This Row],[English]],IF(Setup!$C$4="x",Tabelle1[[#This Row],[Français]],Tabelle1[[#This Row],[Deutsch]])))</f>
        <v>größtmögliche Eingangsspannung ist über 75 V Gleichstrom?</v>
      </c>
      <c r="D240" s="2" t="s">
        <v>570</v>
      </c>
      <c r="E240" s="2" t="s">
        <v>582</v>
      </c>
      <c r="F240" s="113" t="s">
        <v>224</v>
      </c>
    </row>
    <row r="241" spans="1:6" x14ac:dyDescent="0.3">
      <c r="A241" s="21" t="s">
        <v>565</v>
      </c>
      <c r="B241" s="22" t="s">
        <v>542</v>
      </c>
      <c r="C241" s="18" t="str">
        <f>IF(Setup!$C$2="x",Tabelle1[[#This Row],[Deutsch]],IF(Setup!$C$3="x",Tabelle1[[#This Row],[English]],IF(Setup!$C$4="x",Tabelle1[[#This Row],[Français]],Tabelle1[[#This Row],[Deutsch]])))</f>
        <v>größtmögliche Eingangsspannung ist über 1500 V Gleichstrom?</v>
      </c>
      <c r="D241" s="2" t="s">
        <v>571</v>
      </c>
      <c r="E241" s="2" t="s">
        <v>581</v>
      </c>
      <c r="F241" s="113" t="s">
        <v>224</v>
      </c>
    </row>
    <row r="242" spans="1:6" x14ac:dyDescent="0.3">
      <c r="A242" s="21" t="s">
        <v>565</v>
      </c>
      <c r="B242" s="22" t="s">
        <v>542</v>
      </c>
      <c r="C242" s="18" t="str">
        <f>IF(Setup!$C$2="x",Tabelle1[[#This Row],[Deutsch]],IF(Setup!$C$3="x",Tabelle1[[#This Row],[English]],IF(Setup!$C$4="x",Tabelle1[[#This Row],[Français]],Tabelle1[[#This Row],[Deutsch]])))</f>
        <v>größtmögliche Ausgangsspannung ist über 75 V Gleichstrom?</v>
      </c>
      <c r="D242" s="2" t="s">
        <v>572</v>
      </c>
      <c r="E242" s="2" t="s">
        <v>583</v>
      </c>
      <c r="F242" s="113" t="s">
        <v>224</v>
      </c>
    </row>
    <row r="243" spans="1:6" x14ac:dyDescent="0.3">
      <c r="A243" s="21" t="s">
        <v>565</v>
      </c>
      <c r="B243" s="22" t="s">
        <v>542</v>
      </c>
      <c r="C243" s="18" t="str">
        <f>IF(Setup!$C$2="x",Tabelle1[[#This Row],[Deutsch]],IF(Setup!$C$3="x",Tabelle1[[#This Row],[English]],IF(Setup!$C$4="x",Tabelle1[[#This Row],[Français]],Tabelle1[[#This Row],[Deutsch]])))</f>
        <v>größtmögliche Ausgangsspannung ist über 1500 V Gleichstrom?</v>
      </c>
      <c r="D243" s="2" t="s">
        <v>573</v>
      </c>
      <c r="E243" s="2" t="s">
        <v>584</v>
      </c>
      <c r="F243" s="113" t="s">
        <v>224</v>
      </c>
    </row>
    <row r="244" spans="1:6" x14ac:dyDescent="0.3">
      <c r="A244" s="21" t="s">
        <v>565</v>
      </c>
      <c r="B244" s="22" t="s">
        <v>542</v>
      </c>
      <c r="C244" s="18" t="str">
        <f>IF(Setup!$C$2="x",Tabelle1[[#This Row],[Deutsch]],IF(Setup!$C$3="x",Tabelle1[[#This Row],[English]],IF(Setup!$C$4="x",Tabelle1[[#This Row],[Français]],Tabelle1[[#This Row],[Deutsch]])))</f>
        <v>ist an Ein oder Ausgangsseite außerhalb der Nennspannungswerte?</v>
      </c>
      <c r="D244" s="2" t="s">
        <v>574</v>
      </c>
      <c r="E244" s="2" t="s">
        <v>585</v>
      </c>
      <c r="F244" s="113" t="s">
        <v>224</v>
      </c>
    </row>
  </sheetData>
  <sheetProtection algorithmName="SHA-512" hashValue="ro5pLkX1mgb5R9YFIsWHsIM+FKddNyF+ttCX2E2ElDkIn1CwDZvKq4aGmNx/6pGw9pbiipxYLwq8TnmDDQQbAQ==" saltValue="yCElPfa7H75l/GFjkIdqpw==" spinCount="100000" sheet="1" objects="1" scenarios="1" formatRows="0"/>
  <mergeCells count="1">
    <mergeCell ref="A2:B10"/>
  </mergeCells>
  <phoneticPr fontId="29" type="noConversion"/>
  <conditionalFormatting sqref="A123:B135">
    <cfRule type="expression" dxfId="22" priority="14">
      <formula>$F135&gt;0</formula>
    </cfRule>
  </conditionalFormatting>
  <conditionalFormatting sqref="A111:B135">
    <cfRule type="expression" priority="13" stopIfTrue="1">
      <formula>0=0</formula>
    </cfRule>
  </conditionalFormatting>
  <conditionalFormatting sqref="A137:B143">
    <cfRule type="expression" dxfId="21" priority="12">
      <formula>$F149&gt;0</formula>
    </cfRule>
  </conditionalFormatting>
  <conditionalFormatting sqref="A137:B143">
    <cfRule type="expression" priority="11" stopIfTrue="1">
      <formula>0=0</formula>
    </cfRule>
  </conditionalFormatting>
  <conditionalFormatting sqref="A145:B154">
    <cfRule type="expression" dxfId="20" priority="10">
      <formula>$F157&gt;0</formula>
    </cfRule>
  </conditionalFormatting>
  <conditionalFormatting sqref="A145:B154">
    <cfRule type="expression" priority="9" stopIfTrue="1">
      <formula>0=0</formula>
    </cfRule>
  </conditionalFormatting>
  <conditionalFormatting sqref="A156:B160">
    <cfRule type="expression" dxfId="19" priority="8">
      <formula>$F168&gt;0</formula>
    </cfRule>
  </conditionalFormatting>
  <conditionalFormatting sqref="A156:B160">
    <cfRule type="expression" priority="7" stopIfTrue="1">
      <formula>0=0</formula>
    </cfRule>
  </conditionalFormatting>
  <conditionalFormatting sqref="A162:B173">
    <cfRule type="expression" dxfId="18" priority="6">
      <formula>$F174&gt;0</formula>
    </cfRule>
  </conditionalFormatting>
  <conditionalFormatting sqref="A162:B173">
    <cfRule type="expression" priority="5" stopIfTrue="1">
      <formula>0=0</formula>
    </cfRule>
  </conditionalFormatting>
  <conditionalFormatting sqref="A175:B178">
    <cfRule type="expression" dxfId="17" priority="4">
      <formula>$F187&gt;0</formula>
    </cfRule>
  </conditionalFormatting>
  <conditionalFormatting sqref="A175:B178">
    <cfRule type="expression" priority="3" stopIfTrue="1">
      <formula>0=0</formula>
    </cfRule>
  </conditionalFormatting>
  <conditionalFormatting sqref="A180:B219">
    <cfRule type="expression" dxfId="16" priority="2">
      <formula>$F192&gt;0</formula>
    </cfRule>
  </conditionalFormatting>
  <conditionalFormatting sqref="A180:B219">
    <cfRule type="expression" priority="1" stopIfTrue="1">
      <formula>0=0</formula>
    </cfRule>
  </conditionalFormatting>
  <conditionalFormatting sqref="A111:B122">
    <cfRule type="expression" dxfId="15" priority="53">
      <formula>$F124&gt;0</formula>
    </cfRule>
  </conditionalFormatting>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Product</vt:lpstr>
      <vt:lpstr>Result</vt:lpstr>
      <vt:lpstr>Start</vt:lpstr>
      <vt:lpstr>2014-34</vt:lpstr>
      <vt:lpstr>2014-35</vt:lpstr>
      <vt:lpstr>2006-42</vt:lpstr>
      <vt:lpstr>Setup</vt:lpstr>
      <vt:lpstr>Language</vt:lpstr>
      <vt:lpstr>'2006-42'!Druckbereich</vt:lpstr>
      <vt:lpstr>'2014-34'!Druckbereich</vt:lpstr>
      <vt:lpstr>'2014-35'!Druckbereich</vt:lpstr>
      <vt:lpstr>Language!Druckbereich</vt:lpstr>
      <vt:lpstr>Product!Druckbereich</vt:lpstr>
      <vt:lpstr>Result!Druckbereich</vt:lpstr>
      <vt:lpstr>Setup!Druckbereich</vt:lpstr>
      <vt:lpstr>Start!Druckbereich</vt:lpstr>
      <vt:lpstr>'2006-42'!Drucktitel</vt:lpstr>
      <vt:lpstr>'2014-34'!Drucktitel</vt:lpstr>
      <vt:lpstr>'2014-35'!Drucktitel</vt:lpstr>
      <vt:lpstr>Result!Drucktitel</vt:lpstr>
      <vt:lpstr>Start!Drucktitel</vt:lpstr>
      <vt:lpstr>elektrischesBetriebsmittel</vt:lpstr>
      <vt:lpstr>explosionsBereich</vt:lpstr>
      <vt:lpstr>expplosionsBereich</vt:lpstr>
      <vt:lpstr>istATEXGerät</vt:lpstr>
      <vt:lpstr>istATEXKomponente</vt:lpstr>
      <vt:lpstr>istMaschine</vt:lpstr>
      <vt:lpstr>istNiederspannung</vt:lpstr>
      <vt:lpstr>istUnvollstMaschine</vt:lpstr>
      <vt:lpstr>LanguageSelect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Ostermann</dc:creator>
  <cp:lastModifiedBy>Björn Ostermann</cp:lastModifiedBy>
  <cp:lastPrinted>2018-09-27T15:24:03Z</cp:lastPrinted>
  <dcterms:created xsi:type="dcterms:W3CDTF">2018-07-12T12:55:35Z</dcterms:created>
  <dcterms:modified xsi:type="dcterms:W3CDTF">2021-01-04T14:21:13Z</dcterms:modified>
</cp:coreProperties>
</file>